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HorizontalScroll="0" showVerticalScroll="0" xWindow="0" yWindow="60" windowWidth="9720" windowHeight="6030" tabRatio="1000" activeTab="0"/>
  </bookViews>
  <sheets>
    <sheet name="CALCULO ESTANQUEIDADE - HASTE" sheetId="1" r:id="rId1"/>
    <sheet name="CALCULO ESTANQUEIDADE - EMBOLO" sheetId="2" r:id="rId2"/>
    <sheet name="CALCULO ESTANQUEIDADE - TAMPA" sheetId="3" r:id="rId3"/>
  </sheets>
  <definedNames>
    <definedName name="_xlnm.Print_Area" localSheetId="1">'CALCULO ESTANQUEIDADE - EMBOLO'!$A$1:$J$25</definedName>
    <definedName name="_xlnm.Print_Area" localSheetId="0">'CALCULO ESTANQUEIDADE - HASTE'!$A$1:$J$25</definedName>
    <definedName name="ESTANQUEIDADE" localSheetId="0">IF('CALCULO ESTANQUEIDADE - HASTE'!B65519=1.78,VLOOKUP('CALCULO ESTANQUEIDADE - HASTE'!B65519,'CALCULO ESTANQUEIDADE - HASTE'!L65517:O65523,4,0),IF('CALCULO ESTANQUEIDADE - HASTE'!B65519=2.62,VLOOKUP('CALCULO ESTANQUEIDADE - HASTE'!B65519,'CALCULO ESTANQUEIDADE - HASTE'!L65517:O65523,4,0),IF('CALCULO ESTANQUEIDADE - HASTE'!B65519=3.53,VLOOKUP('CALCULO ESTANQUEIDADE - HASTE'!B65519,'CALCULO ESTANQUEIDADE - HASTE'!L65517:O65523,4,0),IF('CALCULO ESTANQUEIDADE - HASTE'!B65519=5.33,VLOOKUP('CALCULO ESTANQUEIDADE - HASTE'!B65519,'CALCULO ESTANQUEIDADE - HASTE'!L65517:O65523,4,0),IF('CALCULO ESTANQUEIDADE - HASTE'!B65519=6.99,VLOOKUP('CALCULO ESTANQUEIDADE - HASTE'!B65519,'CALCULO ESTANQUEIDADE - HASTE'!L65517:O65523,4,0))))))</definedName>
    <definedName name="ESTANQUEIDADE" localSheetId="2">IF('CALCULO ESTANQUEIDADE - TAMPA'!B65519=1.78,VLOOKUP('CALCULO ESTANQUEIDADE - TAMPA'!B65519,'CALCULO ESTANQUEIDADE - TAMPA'!L65517:O65523,4,0),IF('CALCULO ESTANQUEIDADE - TAMPA'!B65519=2.62,VLOOKUP('CALCULO ESTANQUEIDADE - TAMPA'!B65519,'CALCULO ESTANQUEIDADE - TAMPA'!L65517:O65523,4,0),IF('CALCULO ESTANQUEIDADE - TAMPA'!B65519=3.53,VLOOKUP('CALCULO ESTANQUEIDADE - TAMPA'!B65519,'CALCULO ESTANQUEIDADE - TAMPA'!L65517:O65523,4,0),IF('CALCULO ESTANQUEIDADE - TAMPA'!B65519=5.33,VLOOKUP('CALCULO ESTANQUEIDADE - TAMPA'!B65519,'CALCULO ESTANQUEIDADE - TAMPA'!L65517:O65523,4,0),IF('CALCULO ESTANQUEIDADE - TAMPA'!B65519=6.99,VLOOKUP('CALCULO ESTANQUEIDADE - TAMPA'!B65519,'CALCULO ESTANQUEIDADE - TAMPA'!L65517:O65523,4,0))))))</definedName>
    <definedName name="ESTANQUEIDADE">IF('CALCULO ESTANQUEIDADE - EMBOLO'!B65519=1.78,VLOOKUP('CALCULO ESTANQUEIDADE - EMBOLO'!B65519,'CALCULO ESTANQUEIDADE - EMBOLO'!L65517:O65523,4,0),IF('CALCULO ESTANQUEIDADE - EMBOLO'!B65519=2.62,VLOOKUP('CALCULO ESTANQUEIDADE - EMBOLO'!B65519,'CALCULO ESTANQUEIDADE - EMBOLO'!L65517:O65523,4,0),IF('CALCULO ESTANQUEIDADE - EMBOLO'!B65519=3.53,VLOOKUP('CALCULO ESTANQUEIDADE - EMBOLO'!B65519,'CALCULO ESTANQUEIDADE - EMBOLO'!L65517:O65523,4,0),IF('CALCULO ESTANQUEIDADE - EMBOLO'!B65519=5.33,VLOOKUP('CALCULO ESTANQUEIDADE - EMBOLO'!B65519,'CALCULO ESTANQUEIDADE - EMBOLO'!L65517:O65523,4,0),IF('CALCULO ESTANQUEIDADE - EMBOLO'!B65519=6.99,VLOOKUP('CALCULO ESTANQUEIDADE - EMBOLO'!B65519,'CALCULO ESTANQUEIDADE - EMBOLO'!L65517:O65523,4,0))))))</definedName>
    <definedName name="GAP" localSheetId="0">IF('CALCULO ESTANQUEIDADE - HASTE'!D65519=1.78,VLOOKUP('CALCULO ESTANQUEIDADE - HASTE'!D65519,'CALCULO ESTANQUEIDADE - HASTE'!N65517:Q65523,2,0),IF('CALCULO ESTANQUEIDADE - HASTE'!D65519=2.62,VLOOKUP('CALCULO ESTANQUEIDADE - HASTE'!D65519,'CALCULO ESTANQUEIDADE - HASTE'!N65517:Q65523,2,0),IF('CALCULO ESTANQUEIDADE - HASTE'!D65519=3.53,VLOOKUP('CALCULO ESTANQUEIDADE - HASTE'!D65519,'CALCULO ESTANQUEIDADE - HASTE'!N65517:Q65523,2,0),IF('CALCULO ESTANQUEIDADE - HASTE'!D65519=5.33,VLOOKUP('CALCULO ESTANQUEIDADE - HASTE'!D65519,'CALCULO ESTANQUEIDADE - HASTE'!N65517:Q65523,2,0),IF('CALCULO ESTANQUEIDADE - HASTE'!D65519=6.99,VLOOKUP('CALCULO ESTANQUEIDADE - HASTE'!D65519,'CALCULO ESTANQUEIDADE - HASTE'!N65517:Q65523,2,0))))))</definedName>
    <definedName name="GAP" localSheetId="2">IF('CALCULO ESTANQUEIDADE - TAMPA'!D65519=1.78,VLOOKUP('CALCULO ESTANQUEIDADE - TAMPA'!D65519,'CALCULO ESTANQUEIDADE - TAMPA'!N65517:Q65523,2,0),IF('CALCULO ESTANQUEIDADE - TAMPA'!D65519=2.62,VLOOKUP('CALCULO ESTANQUEIDADE - TAMPA'!D65519,'CALCULO ESTANQUEIDADE - TAMPA'!N65517:Q65523,2,0),IF('CALCULO ESTANQUEIDADE - TAMPA'!D65519=3.53,VLOOKUP('CALCULO ESTANQUEIDADE - TAMPA'!D65519,'CALCULO ESTANQUEIDADE - TAMPA'!N65517:Q65523,2,0),IF('CALCULO ESTANQUEIDADE - TAMPA'!D65519=5.33,VLOOKUP('CALCULO ESTANQUEIDADE - TAMPA'!D65519,'CALCULO ESTANQUEIDADE - TAMPA'!N65517:Q65523,2,0),IF('CALCULO ESTANQUEIDADE - TAMPA'!D65519=6.99,VLOOKUP('CALCULO ESTANQUEIDADE - TAMPA'!D65519,'CALCULO ESTANQUEIDADE - TAMPA'!N65517:Q65523,2,0))))))</definedName>
    <definedName name="GAP">IF('CALCULO ESTANQUEIDADE - EMBOLO'!D65519=1.78,VLOOKUP('CALCULO ESTANQUEIDADE - EMBOLO'!D65519,'CALCULO ESTANQUEIDADE - EMBOLO'!N65517:Q65523,2,0),IF('CALCULO ESTANQUEIDADE - EMBOLO'!D65519=2.62,VLOOKUP('CALCULO ESTANQUEIDADE - EMBOLO'!D65519,'CALCULO ESTANQUEIDADE - EMBOLO'!N65517:Q65523,2,0),IF('CALCULO ESTANQUEIDADE - EMBOLO'!D65519=3.53,VLOOKUP('CALCULO ESTANQUEIDADE - EMBOLO'!D65519,'CALCULO ESTANQUEIDADE - EMBOLO'!N65517:Q65523,2,0),IF('CALCULO ESTANQUEIDADE - EMBOLO'!D65519=5.33,VLOOKUP('CALCULO ESTANQUEIDADE - EMBOLO'!D65519,'CALCULO ESTANQUEIDADE - EMBOLO'!N65517:Q65523,2,0),IF('CALCULO ESTANQUEIDADE - EMBOLO'!D65519=6.99,VLOOKUP('CALCULO ESTANQUEIDADE - EMBOLO'!D65519,'CALCULO ESTANQUEIDADE - EMBOLO'!N65517:Q65523,2,0))))))</definedName>
  </definedNames>
  <calcPr fullCalcOnLoad="1"/>
</workbook>
</file>

<file path=xl/comments1.xml><?xml version="1.0" encoding="utf-8"?>
<comments xmlns="http://schemas.openxmlformats.org/spreadsheetml/2006/main">
  <authors>
    <author>AGEL</author>
    <author>Elton</author>
  </authors>
  <commentList>
    <comment ref="A309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10/02/2012
VAGO
</t>
        </r>
      </text>
    </comment>
    <comment ref="A395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passou para *7369
</t>
        </r>
      </text>
    </comment>
    <comment ref="A421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10/02/2012
</t>
        </r>
      </text>
    </comment>
    <comment ref="A465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=</t>
        </r>
        <r>
          <rPr>
            <sz val="12"/>
            <rFont val="Tahoma"/>
            <family val="2"/>
          </rPr>
          <t xml:space="preserve"> *7082</t>
        </r>
      </text>
    </comment>
    <comment ref="A508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VAGO 10/02/2012
</t>
        </r>
      </text>
    </comment>
    <comment ref="A553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VAGO 10/02/2012</t>
        </r>
      </text>
    </comment>
    <comment ref="A717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10/02/2012 VAGO
</t>
        </r>
      </text>
    </comment>
    <comment ref="D5" authorId="1">
      <text>
        <r>
          <rPr>
            <b/>
            <i/>
            <sz val="10"/>
            <color indexed="10"/>
            <rFont val="Tahoma"/>
            <family val="2"/>
          </rPr>
          <t>SEÇÃO DE 6,99 SOMENTE ACIMA DE 113,00mm</t>
        </r>
      </text>
    </comment>
  </commentList>
</comments>
</file>

<file path=xl/comments2.xml><?xml version="1.0" encoding="utf-8"?>
<comments xmlns="http://schemas.openxmlformats.org/spreadsheetml/2006/main">
  <authors>
    <author>AGEL</author>
  </authors>
  <commentList>
    <comment ref="A309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10/02/2012
VAGO
</t>
        </r>
      </text>
    </comment>
    <comment ref="A395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passou para *7369
</t>
        </r>
      </text>
    </comment>
    <comment ref="A421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10/02/2012
</t>
        </r>
      </text>
    </comment>
    <comment ref="A465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=</t>
        </r>
        <r>
          <rPr>
            <sz val="12"/>
            <rFont val="Tahoma"/>
            <family val="2"/>
          </rPr>
          <t xml:space="preserve"> *7082</t>
        </r>
      </text>
    </comment>
    <comment ref="A508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VAGO 10/02/2012
</t>
        </r>
      </text>
    </comment>
    <comment ref="A553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VAGO 10/02/2012</t>
        </r>
      </text>
    </comment>
    <comment ref="A717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10/02/2012 VAGO
</t>
        </r>
      </text>
    </comment>
  </commentList>
</comments>
</file>

<file path=xl/comments3.xml><?xml version="1.0" encoding="utf-8"?>
<comments xmlns="http://schemas.openxmlformats.org/spreadsheetml/2006/main">
  <authors>
    <author>AGEL</author>
  </authors>
  <commentList>
    <comment ref="A313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10/02/2012
VAGO
</t>
        </r>
      </text>
    </comment>
    <comment ref="A399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passou para *7369
</t>
        </r>
      </text>
    </comment>
    <comment ref="A425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10/02/2012
</t>
        </r>
      </text>
    </comment>
    <comment ref="A469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=</t>
        </r>
        <r>
          <rPr>
            <sz val="12"/>
            <rFont val="Tahoma"/>
            <family val="2"/>
          </rPr>
          <t xml:space="preserve"> *7082</t>
        </r>
      </text>
    </comment>
    <comment ref="A512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VAGO 10/02/2012
</t>
        </r>
      </text>
    </comment>
    <comment ref="A557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VAGO 10/02/2012</t>
        </r>
      </text>
    </comment>
    <comment ref="A721" authorId="0">
      <text>
        <r>
          <rPr>
            <b/>
            <sz val="8"/>
            <rFont val="Tahoma"/>
            <family val="0"/>
          </rPr>
          <t>AGEL:</t>
        </r>
        <r>
          <rPr>
            <sz val="8"/>
            <rFont val="Tahoma"/>
            <family val="0"/>
          </rPr>
          <t xml:space="preserve">
10/02/2012 VAGO
</t>
        </r>
      </text>
    </comment>
  </commentList>
</comments>
</file>

<file path=xl/sharedStrings.xml><?xml version="1.0" encoding="utf-8"?>
<sst xmlns="http://schemas.openxmlformats.org/spreadsheetml/2006/main" count="15564" uniqueCount="951">
  <si>
    <t>A</t>
  </si>
  <si>
    <t>B</t>
  </si>
  <si>
    <t>E</t>
  </si>
  <si>
    <t>min</t>
  </si>
  <si>
    <t>máx</t>
  </si>
  <si>
    <t>mín</t>
  </si>
  <si>
    <t>O´RING Sugerido:</t>
  </si>
  <si>
    <r>
      <t xml:space="preserve">W + 35% = </t>
    </r>
    <r>
      <rPr>
        <b/>
        <sz val="10"/>
        <rFont val="Arial"/>
        <family val="2"/>
      </rPr>
      <t>E</t>
    </r>
  </si>
  <si>
    <r>
      <t xml:space="preserve">(W - 20%) = Estanqueidade (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 xml:space="preserve"> )</t>
    </r>
  </si>
  <si>
    <t>CÁLCULO:</t>
  </si>
  <si>
    <t>Seção do O´RING ( W ):</t>
  </si>
  <si>
    <t>Dimensão a ser vedada ( ØD ):</t>
  </si>
  <si>
    <r>
      <t>ØD</t>
    </r>
    <r>
      <rPr>
        <sz val="10"/>
        <rFont val="Arial"/>
        <family val="0"/>
      </rPr>
      <t xml:space="preserve"> - (Estanqueidade (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 xml:space="preserve"> ) x 2) = </t>
    </r>
    <r>
      <rPr>
        <b/>
        <sz val="10"/>
        <rFont val="Arial"/>
        <family val="2"/>
      </rPr>
      <t>ØC</t>
    </r>
  </si>
  <si>
    <r>
      <t xml:space="preserve">E </t>
    </r>
    <r>
      <rPr>
        <sz val="6"/>
        <rFont val="Arial"/>
        <family val="2"/>
      </rPr>
      <t>( PROFUNDIDADE )</t>
    </r>
  </si>
  <si>
    <r>
      <t xml:space="preserve">A </t>
    </r>
    <r>
      <rPr>
        <sz val="6"/>
        <rFont val="Arial"/>
        <family val="2"/>
      </rPr>
      <t>( GAP )</t>
    </r>
  </si>
  <si>
    <r>
      <t xml:space="preserve">B </t>
    </r>
    <r>
      <rPr>
        <sz val="6"/>
        <rFont val="Arial"/>
        <family val="2"/>
      </rPr>
      <t>( ESTANQUEIDADE )</t>
    </r>
  </si>
  <si>
    <r>
      <t xml:space="preserve">C </t>
    </r>
    <r>
      <rPr>
        <sz val="6"/>
        <rFont val="Arial"/>
        <family val="2"/>
      </rPr>
      <t>( Ø ALOJAMENTO )</t>
    </r>
  </si>
  <si>
    <r>
      <t xml:space="preserve">D </t>
    </r>
    <r>
      <rPr>
        <sz val="6"/>
        <rFont val="Arial"/>
        <family val="2"/>
      </rPr>
      <t>( Ø VEDAÇÃO )</t>
    </r>
  </si>
  <si>
    <t>W</t>
  </si>
  <si>
    <t>digitar</t>
  </si>
  <si>
    <t>DIMENSÕES EM MILÍMETRO</t>
  </si>
  <si>
    <t>N° AGEL</t>
  </si>
  <si>
    <t>PRODUTO</t>
  </si>
  <si>
    <t>ALTURA</t>
  </si>
  <si>
    <t>SEÇÃO</t>
  </si>
  <si>
    <t>MATERIAL        (SHORE A)</t>
  </si>
  <si>
    <t>N° REF.</t>
  </si>
  <si>
    <t>COR</t>
  </si>
  <si>
    <t>QTD. CAV.</t>
  </si>
  <si>
    <t>Nº DO MOLDE</t>
  </si>
  <si>
    <t>O´Ring</t>
  </si>
  <si>
    <t>AN301</t>
  </si>
  <si>
    <t>WEG 10391595</t>
  </si>
  <si>
    <t>PRETO</t>
  </si>
  <si>
    <t>---</t>
  </si>
  <si>
    <t>2-001</t>
  </si>
  <si>
    <t>2-002</t>
  </si>
  <si>
    <t>2-003</t>
  </si>
  <si>
    <t>2-004</t>
  </si>
  <si>
    <t>2-005</t>
  </si>
  <si>
    <t>2-006</t>
  </si>
  <si>
    <t>2-007</t>
  </si>
  <si>
    <t>2-008</t>
  </si>
  <si>
    <t>2-009</t>
  </si>
  <si>
    <t>2-010</t>
  </si>
  <si>
    <t>2-011</t>
  </si>
  <si>
    <t>2-012</t>
  </si>
  <si>
    <t>2-013</t>
  </si>
  <si>
    <t>2-014</t>
  </si>
  <si>
    <t>2-015</t>
  </si>
  <si>
    <t>2-016</t>
  </si>
  <si>
    <t>2-017</t>
  </si>
  <si>
    <t>2-018</t>
  </si>
  <si>
    <t>2-019</t>
  </si>
  <si>
    <t>2-020</t>
  </si>
  <si>
    <t>2-021</t>
  </si>
  <si>
    <t>2-022</t>
  </si>
  <si>
    <t>2-023</t>
  </si>
  <si>
    <t>2-024</t>
  </si>
  <si>
    <t>2-025</t>
  </si>
  <si>
    <t>2-026</t>
  </si>
  <si>
    <t>2-027</t>
  </si>
  <si>
    <t>2-028</t>
  </si>
  <si>
    <t>2-029</t>
  </si>
  <si>
    <t>2-030</t>
  </si>
  <si>
    <t>2-031</t>
  </si>
  <si>
    <t>2-032</t>
  </si>
  <si>
    <t>2-033</t>
  </si>
  <si>
    <t>2-034</t>
  </si>
  <si>
    <t>2-035</t>
  </si>
  <si>
    <t>2-036</t>
  </si>
  <si>
    <t>2-037</t>
  </si>
  <si>
    <t>2-038</t>
  </si>
  <si>
    <t>2-039</t>
  </si>
  <si>
    <t>2-040</t>
  </si>
  <si>
    <t>2-041</t>
  </si>
  <si>
    <t>2-042</t>
  </si>
  <si>
    <t>2-043</t>
  </si>
  <si>
    <t>2-044</t>
  </si>
  <si>
    <t>2-045</t>
  </si>
  <si>
    <t>2-046</t>
  </si>
  <si>
    <t>2-047</t>
  </si>
  <si>
    <t>2-048</t>
  </si>
  <si>
    <t>2-049</t>
  </si>
  <si>
    <t>2-050</t>
  </si>
  <si>
    <t>2-102</t>
  </si>
  <si>
    <t>2-103</t>
  </si>
  <si>
    <t>2-104</t>
  </si>
  <si>
    <t>2-105</t>
  </si>
  <si>
    <t>2-106</t>
  </si>
  <si>
    <t>2-107</t>
  </si>
  <si>
    <t>2-108</t>
  </si>
  <si>
    <t>2-109</t>
  </si>
  <si>
    <t>2-110</t>
  </si>
  <si>
    <t>2-111</t>
  </si>
  <si>
    <t>2-112</t>
  </si>
  <si>
    <t>2-113</t>
  </si>
  <si>
    <t>2-114</t>
  </si>
  <si>
    <t>2-115</t>
  </si>
  <si>
    <t>2-116</t>
  </si>
  <si>
    <t>2-117</t>
  </si>
  <si>
    <t>2-118</t>
  </si>
  <si>
    <t>2-119</t>
  </si>
  <si>
    <t>2-120</t>
  </si>
  <si>
    <t>2-121</t>
  </si>
  <si>
    <t>2-122</t>
  </si>
  <si>
    <t>2-123</t>
  </si>
  <si>
    <t>2-124</t>
  </si>
  <si>
    <t>2-125</t>
  </si>
  <si>
    <t>2-126</t>
  </si>
  <si>
    <t>2-127</t>
  </si>
  <si>
    <t>2-128</t>
  </si>
  <si>
    <t>2-129</t>
  </si>
  <si>
    <t>2-130</t>
  </si>
  <si>
    <t>2-131</t>
  </si>
  <si>
    <t>2-132</t>
  </si>
  <si>
    <t>2-133</t>
  </si>
  <si>
    <t>2-134</t>
  </si>
  <si>
    <t>2-135</t>
  </si>
  <si>
    <t>2-136</t>
  </si>
  <si>
    <t>2-137</t>
  </si>
  <si>
    <t>2-138</t>
  </si>
  <si>
    <t>2-139</t>
  </si>
  <si>
    <t>2-140</t>
  </si>
  <si>
    <t>2-141</t>
  </si>
  <si>
    <t>2-142</t>
  </si>
  <si>
    <t>2-143</t>
  </si>
  <si>
    <t>2-144</t>
  </si>
  <si>
    <t>2-145</t>
  </si>
  <si>
    <t>2-146</t>
  </si>
  <si>
    <t>2-147</t>
  </si>
  <si>
    <t>2-148</t>
  </si>
  <si>
    <t>2-149</t>
  </si>
  <si>
    <t>2-150</t>
  </si>
  <si>
    <t>2-151</t>
  </si>
  <si>
    <t>2-152</t>
  </si>
  <si>
    <t>2-153</t>
  </si>
  <si>
    <t>2-154</t>
  </si>
  <si>
    <t>2-155</t>
  </si>
  <si>
    <t>2-156</t>
  </si>
  <si>
    <t>2-157</t>
  </si>
  <si>
    <t>2-158</t>
  </si>
  <si>
    <t>2-159</t>
  </si>
  <si>
    <t>2-160</t>
  </si>
  <si>
    <t>2-161</t>
  </si>
  <si>
    <t>2-162</t>
  </si>
  <si>
    <t>2-163</t>
  </si>
  <si>
    <t>2-164</t>
  </si>
  <si>
    <t>2-165</t>
  </si>
  <si>
    <t>2-166</t>
  </si>
  <si>
    <t>2-167</t>
  </si>
  <si>
    <t>2-168</t>
  </si>
  <si>
    <t>2-169</t>
  </si>
  <si>
    <t>2-170</t>
  </si>
  <si>
    <t>2-171</t>
  </si>
  <si>
    <t>2-172</t>
  </si>
  <si>
    <t>2-173</t>
  </si>
  <si>
    <t>2-174</t>
  </si>
  <si>
    <t>2-175</t>
  </si>
  <si>
    <t>2-176</t>
  </si>
  <si>
    <t>2-177</t>
  </si>
  <si>
    <t>2-178</t>
  </si>
  <si>
    <t>2-201</t>
  </si>
  <si>
    <t>2-202</t>
  </si>
  <si>
    <t>2-203</t>
  </si>
  <si>
    <t>2-204</t>
  </si>
  <si>
    <t>2-205</t>
  </si>
  <si>
    <t>2-206</t>
  </si>
  <si>
    <t>2-207</t>
  </si>
  <si>
    <t>2-208</t>
  </si>
  <si>
    <t>2-209</t>
  </si>
  <si>
    <t>2-210</t>
  </si>
  <si>
    <t>2-211</t>
  </si>
  <si>
    <t>2-212</t>
  </si>
  <si>
    <t>2-213</t>
  </si>
  <si>
    <t>2-214</t>
  </si>
  <si>
    <t>2-215</t>
  </si>
  <si>
    <t>2-216</t>
  </si>
  <si>
    <t>2-217</t>
  </si>
  <si>
    <t>2-218</t>
  </si>
  <si>
    <t>2-219</t>
  </si>
  <si>
    <t>2-220</t>
  </si>
  <si>
    <t>2-221</t>
  </si>
  <si>
    <t>2-222</t>
  </si>
  <si>
    <t>2-223</t>
  </si>
  <si>
    <t>2-224</t>
  </si>
  <si>
    <t>2-225</t>
  </si>
  <si>
    <t>2-226</t>
  </si>
  <si>
    <t>2-227</t>
  </si>
  <si>
    <t>2-228</t>
  </si>
  <si>
    <t>2-229</t>
  </si>
  <si>
    <t>2-230</t>
  </si>
  <si>
    <t>2-231</t>
  </si>
  <si>
    <t>2-232</t>
  </si>
  <si>
    <t>2-233</t>
  </si>
  <si>
    <t>2-234</t>
  </si>
  <si>
    <t>2-235</t>
  </si>
  <si>
    <t>2-236</t>
  </si>
  <si>
    <t>2-237</t>
  </si>
  <si>
    <t>2-238</t>
  </si>
  <si>
    <t>2-239</t>
  </si>
  <si>
    <t>2-240</t>
  </si>
  <si>
    <t>2-241</t>
  </si>
  <si>
    <t>2-242</t>
  </si>
  <si>
    <t>2-243</t>
  </si>
  <si>
    <t>2-244</t>
  </si>
  <si>
    <t>2-245</t>
  </si>
  <si>
    <t>2-246</t>
  </si>
  <si>
    <t>2-247</t>
  </si>
  <si>
    <t>2-248</t>
  </si>
  <si>
    <t>2-249</t>
  </si>
  <si>
    <t>2-250</t>
  </si>
  <si>
    <t>2-251</t>
  </si>
  <si>
    <t>2-252</t>
  </si>
  <si>
    <t>2-253</t>
  </si>
  <si>
    <t>2-254</t>
  </si>
  <si>
    <t>2-255</t>
  </si>
  <si>
    <t>2-256</t>
  </si>
  <si>
    <t>2-257</t>
  </si>
  <si>
    <t>2-258</t>
  </si>
  <si>
    <t>2-259</t>
  </si>
  <si>
    <t>2-260</t>
  </si>
  <si>
    <t>2-261</t>
  </si>
  <si>
    <t>2-262</t>
  </si>
  <si>
    <t>2-263</t>
  </si>
  <si>
    <t>2-264</t>
  </si>
  <si>
    <t>2-265</t>
  </si>
  <si>
    <t>2-266</t>
  </si>
  <si>
    <t>2-267</t>
  </si>
  <si>
    <t>2-268</t>
  </si>
  <si>
    <t>2-269</t>
  </si>
  <si>
    <t>2-270</t>
  </si>
  <si>
    <t>2-271</t>
  </si>
  <si>
    <t>2-272</t>
  </si>
  <si>
    <t>2-273</t>
  </si>
  <si>
    <t>2-274</t>
  </si>
  <si>
    <t>2-275</t>
  </si>
  <si>
    <t>2-276</t>
  </si>
  <si>
    <t>2-277</t>
  </si>
  <si>
    <t>2-278</t>
  </si>
  <si>
    <t>2-279</t>
  </si>
  <si>
    <t>2-280</t>
  </si>
  <si>
    <t>2-281</t>
  </si>
  <si>
    <t>2-282</t>
  </si>
  <si>
    <t>2-283</t>
  </si>
  <si>
    <t>2-284</t>
  </si>
  <si>
    <t>2-309</t>
  </si>
  <si>
    <t>2-310</t>
  </si>
  <si>
    <t>2-311</t>
  </si>
  <si>
    <t>2-312</t>
  </si>
  <si>
    <t>2-313</t>
  </si>
  <si>
    <t>2-314</t>
  </si>
  <si>
    <t>2-315</t>
  </si>
  <si>
    <t>2-316</t>
  </si>
  <si>
    <t>2-317</t>
  </si>
  <si>
    <t>2-318</t>
  </si>
  <si>
    <t>2-319</t>
  </si>
  <si>
    <t>2-320</t>
  </si>
  <si>
    <t>2-321</t>
  </si>
  <si>
    <t>2-322</t>
  </si>
  <si>
    <t>2-323</t>
  </si>
  <si>
    <t>2-324</t>
  </si>
  <si>
    <t>2-325</t>
  </si>
  <si>
    <t>2-326</t>
  </si>
  <si>
    <t>2-327</t>
  </si>
  <si>
    <t>2-328</t>
  </si>
  <si>
    <t>2-329</t>
  </si>
  <si>
    <t>2-330</t>
  </si>
  <si>
    <t>2-331</t>
  </si>
  <si>
    <t>2-332</t>
  </si>
  <si>
    <t>2-333</t>
  </si>
  <si>
    <t>2-334</t>
  </si>
  <si>
    <t>2-335</t>
  </si>
  <si>
    <t>2-336</t>
  </si>
  <si>
    <t>2-337</t>
  </si>
  <si>
    <t>2-338</t>
  </si>
  <si>
    <t>2-339</t>
  </si>
  <si>
    <t>2-340</t>
  </si>
  <si>
    <t>2-341</t>
  </si>
  <si>
    <t>2-342</t>
  </si>
  <si>
    <t>2-343</t>
  </si>
  <si>
    <t>2-344</t>
  </si>
  <si>
    <t>2-345</t>
  </si>
  <si>
    <t>2-346</t>
  </si>
  <si>
    <t>2-347</t>
  </si>
  <si>
    <t>2-348</t>
  </si>
  <si>
    <t>2-349</t>
  </si>
  <si>
    <t>2-350</t>
  </si>
  <si>
    <t>2-351</t>
  </si>
  <si>
    <t>2-352</t>
  </si>
  <si>
    <t>2-353</t>
  </si>
  <si>
    <t>2-354</t>
  </si>
  <si>
    <t>2-355</t>
  </si>
  <si>
    <t>2-356</t>
  </si>
  <si>
    <t>2-357</t>
  </si>
  <si>
    <t>2-358</t>
  </si>
  <si>
    <t>2-359</t>
  </si>
  <si>
    <t>2-360</t>
  </si>
  <si>
    <t>2-361</t>
  </si>
  <si>
    <t>2-362</t>
  </si>
  <si>
    <t>2-363</t>
  </si>
  <si>
    <t>2-364</t>
  </si>
  <si>
    <t>2-365</t>
  </si>
  <si>
    <t>2-366</t>
  </si>
  <si>
    <t>2-367</t>
  </si>
  <si>
    <t>2-368</t>
  </si>
  <si>
    <t>2-369</t>
  </si>
  <si>
    <t>2-370</t>
  </si>
  <si>
    <t>2-371</t>
  </si>
  <si>
    <t>2-372</t>
  </si>
  <si>
    <t>2-373</t>
  </si>
  <si>
    <t>2-374</t>
  </si>
  <si>
    <t>2-375</t>
  </si>
  <si>
    <t>2-376</t>
  </si>
  <si>
    <t>2-377</t>
  </si>
  <si>
    <t>2-378</t>
  </si>
  <si>
    <t>2-379</t>
  </si>
  <si>
    <t>2-380</t>
  </si>
  <si>
    <t>2-381</t>
  </si>
  <si>
    <t>2-382</t>
  </si>
  <si>
    <t>2-383</t>
  </si>
  <si>
    <t>2-384</t>
  </si>
  <si>
    <t>2-385</t>
  </si>
  <si>
    <t>2-386</t>
  </si>
  <si>
    <t>2-387</t>
  </si>
  <si>
    <t>NBR 70</t>
  </si>
  <si>
    <t>2-388</t>
  </si>
  <si>
    <t>2-389</t>
  </si>
  <si>
    <t>2-390</t>
  </si>
  <si>
    <t>2-391</t>
  </si>
  <si>
    <t>2-392</t>
  </si>
  <si>
    <t>2-393</t>
  </si>
  <si>
    <t>2-394</t>
  </si>
  <si>
    <t>2-395</t>
  </si>
  <si>
    <t>2-423</t>
  </si>
  <si>
    <t>2-424</t>
  </si>
  <si>
    <t>2-425</t>
  </si>
  <si>
    <t>2-426</t>
  </si>
  <si>
    <t>2-427</t>
  </si>
  <si>
    <t>2-428</t>
  </si>
  <si>
    <t>2-429</t>
  </si>
  <si>
    <t>2-430</t>
  </si>
  <si>
    <t>2-431</t>
  </si>
  <si>
    <t>2-432</t>
  </si>
  <si>
    <t>2-433</t>
  </si>
  <si>
    <t>2-434</t>
  </si>
  <si>
    <t>2-435</t>
  </si>
  <si>
    <t>2-436</t>
  </si>
  <si>
    <t>2-437</t>
  </si>
  <si>
    <t>2-438</t>
  </si>
  <si>
    <t>2-439</t>
  </si>
  <si>
    <t>2-440</t>
  </si>
  <si>
    <t>2-441</t>
  </si>
  <si>
    <t>2-442</t>
  </si>
  <si>
    <t>2-445</t>
  </si>
  <si>
    <t>2-446</t>
  </si>
  <si>
    <t>2-447</t>
  </si>
  <si>
    <t>2-448</t>
  </si>
  <si>
    <t>2-449</t>
  </si>
  <si>
    <t>2-450</t>
  </si>
  <si>
    <t>2-451</t>
  </si>
  <si>
    <t>2-452</t>
  </si>
  <si>
    <t>2-453</t>
  </si>
  <si>
    <t>2-454</t>
  </si>
  <si>
    <t>2-455</t>
  </si>
  <si>
    <t>2-457</t>
  </si>
  <si>
    <t>2-458</t>
  </si>
  <si>
    <t>2-459</t>
  </si>
  <si>
    <t>2-460</t>
  </si>
  <si>
    <t>2-461</t>
  </si>
  <si>
    <t>2-462</t>
  </si>
  <si>
    <t>2-463</t>
  </si>
  <si>
    <t>2-464</t>
  </si>
  <si>
    <t>2-465</t>
  </si>
  <si>
    <t>2-466</t>
  </si>
  <si>
    <t>2-467</t>
  </si>
  <si>
    <t>2-468</t>
  </si>
  <si>
    <t>2-469</t>
  </si>
  <si>
    <t>2-470</t>
  </si>
  <si>
    <t>2-471</t>
  </si>
  <si>
    <t>2-472</t>
  </si>
  <si>
    <t>2-473</t>
  </si>
  <si>
    <t>2-474</t>
  </si>
  <si>
    <t>2-475</t>
  </si>
  <si>
    <t>AN390</t>
  </si>
  <si>
    <t>3-901</t>
  </si>
  <si>
    <t>3-902</t>
  </si>
  <si>
    <t>3-903</t>
  </si>
  <si>
    <t>3-906</t>
  </si>
  <si>
    <t>3-909</t>
  </si>
  <si>
    <t>3-910</t>
  </si>
  <si>
    <t>3-911</t>
  </si>
  <si>
    <t>3-913</t>
  </si>
  <si>
    <t>3-916</t>
  </si>
  <si>
    <t>3-918</t>
  </si>
  <si>
    <t>3-920</t>
  </si>
  <si>
    <t>3-928</t>
  </si>
  <si>
    <t>3-932</t>
  </si>
  <si>
    <t>3-904</t>
  </si>
  <si>
    <t>3-905</t>
  </si>
  <si>
    <t>3-907</t>
  </si>
  <si>
    <t>3-908</t>
  </si>
  <si>
    <t>3-912</t>
  </si>
  <si>
    <t>3-914</t>
  </si>
  <si>
    <t>3-924</t>
  </si>
  <si>
    <t>-</t>
  </si>
  <si>
    <t>KH-4939</t>
  </si>
  <si>
    <t>KH-4091</t>
  </si>
  <si>
    <t>PU - 93</t>
  </si>
  <si>
    <t>VERDE</t>
  </si>
  <si>
    <t>KH-4952</t>
  </si>
  <si>
    <t>KH-4023</t>
  </si>
  <si>
    <t>VITON</t>
  </si>
  <si>
    <t>MARRON</t>
  </si>
  <si>
    <t>era 7142 / atual 7004</t>
  </si>
  <si>
    <t>7142 injeção</t>
  </si>
  <si>
    <t>MF-1442621X1</t>
  </si>
  <si>
    <t>7097 injeção</t>
  </si>
  <si>
    <t>COMPRADO</t>
  </si>
  <si>
    <t>7108 injeção</t>
  </si>
  <si>
    <t>7094 injeção</t>
  </si>
  <si>
    <t>7103 injeção</t>
  </si>
  <si>
    <t>CAR-120B</t>
  </si>
  <si>
    <t>CAR-322B</t>
  </si>
  <si>
    <t>WEG 0309.1444</t>
  </si>
  <si>
    <t>DUOMAG</t>
  </si>
  <si>
    <t>124 E 174</t>
  </si>
  <si>
    <t>7-973</t>
  </si>
  <si>
    <t>IMPORTADO</t>
  </si>
  <si>
    <t>COMl9110</t>
  </si>
  <si>
    <t>PARKITS</t>
  </si>
  <si>
    <t>comprado</t>
  </si>
  <si>
    <t>Ó Ring</t>
  </si>
  <si>
    <t>comprado geroparts</t>
  </si>
  <si>
    <t>AN391</t>
  </si>
  <si>
    <t>9921 / 9918</t>
  </si>
  <si>
    <t>PU - 85</t>
  </si>
  <si>
    <t>AN680</t>
  </si>
  <si>
    <t/>
  </si>
  <si>
    <t>*7001  </t>
  </si>
  <si>
    <t>*7007-9</t>
  </si>
  <si>
    <t>*7008-9</t>
  </si>
  <si>
    <t>*7009-9</t>
  </si>
  <si>
    <t>*7010-6</t>
  </si>
  <si>
    <t>*7011-6</t>
  </si>
  <si>
    <t>*7012-6</t>
  </si>
  <si>
    <t>*7013-6</t>
  </si>
  <si>
    <t>*7015-6</t>
  </si>
  <si>
    <t>*7018-6</t>
  </si>
  <si>
    <t>*7019-6</t>
  </si>
  <si>
    <t>*7021-3</t>
  </si>
  <si>
    <t>*7022-3</t>
  </si>
  <si>
    <t>*7023  </t>
  </si>
  <si>
    <t>*7023-3</t>
  </si>
  <si>
    <t>*7035-0</t>
  </si>
  <si>
    <t>*7036-0</t>
  </si>
  <si>
    <t>*7037-0</t>
  </si>
  <si>
    <t>*7048-8</t>
  </si>
  <si>
    <t>*7049-8</t>
  </si>
  <si>
    <t>*7060-2</t>
  </si>
  <si>
    <t>*7062-2</t>
  </si>
  <si>
    <t>*7063-2</t>
  </si>
  <si>
    <t>*7068-2</t>
  </si>
  <si>
    <t>*7072-0</t>
  </si>
  <si>
    <t>*7074-0</t>
  </si>
  <si>
    <t>*7080-7</t>
  </si>
  <si>
    <t>*7081-7</t>
  </si>
  <si>
    <t>*7084  </t>
  </si>
  <si>
    <t>*7087-7</t>
  </si>
  <si>
    <t>*7088-7</t>
  </si>
  <si>
    <t>*7089-7</t>
  </si>
  <si>
    <t>*7090</t>
  </si>
  <si>
    <t>*7091-4</t>
  </si>
  <si>
    <t>*7092-4</t>
  </si>
  <si>
    <t>*7093  </t>
  </si>
  <si>
    <t>*7096  </t>
  </si>
  <si>
    <t>*7098-4</t>
  </si>
  <si>
    <t>*7100-5</t>
  </si>
  <si>
    <t>*7106-5</t>
  </si>
  <si>
    <t>*7107-5</t>
  </si>
  <si>
    <t>*7109-5</t>
  </si>
  <si>
    <t>*7137-7</t>
  </si>
  <si>
    <t>*7141-4</t>
  </si>
  <si>
    <t>*7157-1</t>
  </si>
  <si>
    <t>*7158-1</t>
  </si>
  <si>
    <t>*7159-1</t>
  </si>
  <si>
    <t>*7160-9</t>
  </si>
  <si>
    <t>*7162-9</t>
  </si>
  <si>
    <t>*7164-9</t>
  </si>
  <si>
    <t>*7166-9</t>
  </si>
  <si>
    <t>*7168-9</t>
  </si>
  <si>
    <t>*7169-9</t>
  </si>
  <si>
    <t>*7172-6</t>
  </si>
  <si>
    <t>*7176  </t>
  </si>
  <si>
    <t>*7176-6</t>
  </si>
  <si>
    <t>*7177-6</t>
  </si>
  <si>
    <t>*7178-0</t>
  </si>
  <si>
    <t>*7178-6</t>
  </si>
  <si>
    <t>*7179-6</t>
  </si>
  <si>
    <t>*7180-3</t>
  </si>
  <si>
    <t>*7181-3</t>
  </si>
  <si>
    <t>*7182-3</t>
  </si>
  <si>
    <t>*7183-3</t>
  </si>
  <si>
    <t>*7184-3</t>
  </si>
  <si>
    <t>*7185-3</t>
  </si>
  <si>
    <t>*7186-3</t>
  </si>
  <si>
    <t>*7189-3</t>
  </si>
  <si>
    <t>*7192-0</t>
  </si>
  <si>
    <t>*7193-0</t>
  </si>
  <si>
    <t>*7195-1</t>
  </si>
  <si>
    <t>*7196-0</t>
  </si>
  <si>
    <t>*7197-0</t>
  </si>
  <si>
    <t>*7198-0</t>
  </si>
  <si>
    <t>*7199-0</t>
  </si>
  <si>
    <t>*7200-1</t>
  </si>
  <si>
    <t>*7203-1</t>
  </si>
  <si>
    <t>*7205-1</t>
  </si>
  <si>
    <t>*7206-1</t>
  </si>
  <si>
    <t>*7207-1</t>
  </si>
  <si>
    <t>*7208-1</t>
  </si>
  <si>
    <t>*7209-1</t>
  </si>
  <si>
    <t>*7210-9</t>
  </si>
  <si>
    <t>*7212-9</t>
  </si>
  <si>
    <t>*7213-9</t>
  </si>
  <si>
    <t>*7214-9</t>
  </si>
  <si>
    <t>*7215-9</t>
  </si>
  <si>
    <t>*7216-9</t>
  </si>
  <si>
    <t>*7217-9</t>
  </si>
  <si>
    <t>*7218-9</t>
  </si>
  <si>
    <t>*7219-9</t>
  </si>
  <si>
    <t>*7220-6</t>
  </si>
  <si>
    <t>*7222-6</t>
  </si>
  <si>
    <t>*7224-6</t>
  </si>
  <si>
    <t>*7225-6</t>
  </si>
  <si>
    <t>*7227-6</t>
  </si>
  <si>
    <t>*7229-6</t>
  </si>
  <si>
    <t>*7236-3</t>
  </si>
  <si>
    <t>*7237-3</t>
  </si>
  <si>
    <t>*7238-3</t>
  </si>
  <si>
    <t>*7239-3</t>
  </si>
  <si>
    <t>*7241-0</t>
  </si>
  <si>
    <t>*7242-0</t>
  </si>
  <si>
    <t>*7243  </t>
  </si>
  <si>
    <t>*7244-0</t>
  </si>
  <si>
    <t>*7245-0</t>
  </si>
  <si>
    <t>*7246-0</t>
  </si>
  <si>
    <t>*7247-0</t>
  </si>
  <si>
    <t>*7248-0</t>
  </si>
  <si>
    <t>*7249-0</t>
  </si>
  <si>
    <t>*7250-8</t>
  </si>
  <si>
    <t>*7251-8</t>
  </si>
  <si>
    <t>*7252-8</t>
  </si>
  <si>
    <t>*7254-8</t>
  </si>
  <si>
    <t>*7255-8</t>
  </si>
  <si>
    <t>*7258-8</t>
  </si>
  <si>
    <t>*7259-8</t>
  </si>
  <si>
    <t>*7260-1</t>
  </si>
  <si>
    <t>*7260-5</t>
  </si>
  <si>
    <t>*7261-5</t>
  </si>
  <si>
    <t>*7265-5</t>
  </si>
  <si>
    <t>*7267-5</t>
  </si>
  <si>
    <t>*7268-5</t>
  </si>
  <si>
    <t>*7269-5</t>
  </si>
  <si>
    <t>*7270-2</t>
  </si>
  <si>
    <t>*7271-2</t>
  </si>
  <si>
    <t>*7272-2</t>
  </si>
  <si>
    <t>*7274-2</t>
  </si>
  <si>
    <t>*7277-2</t>
  </si>
  <si>
    <t>*7278-2</t>
  </si>
  <si>
    <t>*7280-0</t>
  </si>
  <si>
    <t>*7282-0</t>
  </si>
  <si>
    <t>*7283-0</t>
  </si>
  <si>
    <t>*7284-0</t>
  </si>
  <si>
    <t>*7287-0</t>
  </si>
  <si>
    <t>*7288-0</t>
  </si>
  <si>
    <t>*7289-0</t>
  </si>
  <si>
    <t>*7290-7</t>
  </si>
  <si>
    <t>*7291-7</t>
  </si>
  <si>
    <t>*7293-7</t>
  </si>
  <si>
    <t>*7295  </t>
  </si>
  <si>
    <t>*7298-7</t>
  </si>
  <si>
    <t>*7299-7</t>
  </si>
  <si>
    <t>*7300-8</t>
  </si>
  <si>
    <t>*7301-8</t>
  </si>
  <si>
    <t>*7302-8</t>
  </si>
  <si>
    <t>*7303-8</t>
  </si>
  <si>
    <t>*7304-8</t>
  </si>
  <si>
    <t>*7305-8</t>
  </si>
  <si>
    <t>*7306-8</t>
  </si>
  <si>
    <t>*7307-8</t>
  </si>
  <si>
    <t>*7308-8</t>
  </si>
  <si>
    <t>*7309-8</t>
  </si>
  <si>
    <t>*7310-5</t>
  </si>
  <si>
    <t>*7311-5</t>
  </si>
  <si>
    <t>*7312-5</t>
  </si>
  <si>
    <t>*7313-5</t>
  </si>
  <si>
    <t>*7314-5</t>
  </si>
  <si>
    <t>*7315-5</t>
  </si>
  <si>
    <t>*7316-5</t>
  </si>
  <si>
    <t>*7317-5</t>
  </si>
  <si>
    <t>*7318-5</t>
  </si>
  <si>
    <t>*7319-5</t>
  </si>
  <si>
    <t>*7320-2</t>
  </si>
  <si>
    <t>*7321-2</t>
  </si>
  <si>
    <t>*7322-2</t>
  </si>
  <si>
    <t>*7323-2</t>
  </si>
  <si>
    <t>*7324-2</t>
  </si>
  <si>
    <t>*7325-2</t>
  </si>
  <si>
    <t>*7326-2</t>
  </si>
  <si>
    <t>*7327-2</t>
  </si>
  <si>
    <t>*7328-2</t>
  </si>
  <si>
    <t>*7329-2</t>
  </si>
  <si>
    <t>*7330-0</t>
  </si>
  <si>
    <t>*7331-0</t>
  </si>
  <si>
    <t>*7332-0</t>
  </si>
  <si>
    <t>*7333-0</t>
  </si>
  <si>
    <t>*7334-0</t>
  </si>
  <si>
    <t>*7335-0</t>
  </si>
  <si>
    <t>*7336-0</t>
  </si>
  <si>
    <t>*7337-0</t>
  </si>
  <si>
    <t>*7338-0</t>
  </si>
  <si>
    <t>*7339-0</t>
  </si>
  <si>
    <t>*7340-7</t>
  </si>
  <si>
    <t>*7341-7</t>
  </si>
  <si>
    <t>*7342-7</t>
  </si>
  <si>
    <t>*7343-7</t>
  </si>
  <si>
    <t>*7344-7</t>
  </si>
  <si>
    <t>*7348-7</t>
  </si>
  <si>
    <t>*7349</t>
  </si>
  <si>
    <t>*7351-4</t>
  </si>
  <si>
    <t>*7352-4</t>
  </si>
  <si>
    <t>*7356-4</t>
  </si>
  <si>
    <t>*7357-4</t>
  </si>
  <si>
    <t>*7358-4</t>
  </si>
  <si>
    <t>*7359-4</t>
  </si>
  <si>
    <t>*7360-1</t>
  </si>
  <si>
    <t>*7361-1</t>
  </si>
  <si>
    <t>*7362-1</t>
  </si>
  <si>
    <t>*7366-1</t>
  </si>
  <si>
    <t>*7367-1</t>
  </si>
  <si>
    <t>*7368-1</t>
  </si>
  <si>
    <t>*7369-1</t>
  </si>
  <si>
    <t>*7371-9</t>
  </si>
  <si>
    <t>*7376-9</t>
  </si>
  <si>
    <t>*7377-9</t>
  </si>
  <si>
    <t>*7378-9</t>
  </si>
  <si>
    <t>*7379-9</t>
  </si>
  <si>
    <t>*7380-6</t>
  </si>
  <si>
    <t>*7381-6</t>
  </si>
  <si>
    <t>*7382-6</t>
  </si>
  <si>
    <t>*7383-6</t>
  </si>
  <si>
    <t>*7384-6</t>
  </si>
  <si>
    <t>*7385-6</t>
  </si>
  <si>
    <t>*7386-6</t>
  </si>
  <si>
    <t>*7387-6</t>
  </si>
  <si>
    <t>*7388-6</t>
  </si>
  <si>
    <t>*7389-6</t>
  </si>
  <si>
    <t>*7397-3</t>
  </si>
  <si>
    <t>*7398-3</t>
  </si>
  <si>
    <t>*7400-4</t>
  </si>
  <si>
    <t>*7401-4</t>
  </si>
  <si>
    <t>*7402-4</t>
  </si>
  <si>
    <t>*7403-4</t>
  </si>
  <si>
    <t>*7404-4</t>
  </si>
  <si>
    <t>*7405-4</t>
  </si>
  <si>
    <t>*7406-4</t>
  </si>
  <si>
    <t>*7407-4</t>
  </si>
  <si>
    <t>*7408-4</t>
  </si>
  <si>
    <t>*7409-4</t>
  </si>
  <si>
    <t>*7410-1</t>
  </si>
  <si>
    <t>*7411-1</t>
  </si>
  <si>
    <t>*7412-1</t>
  </si>
  <si>
    <t>*7413-1</t>
  </si>
  <si>
    <t>*7414-1</t>
  </si>
  <si>
    <t>*7415-1</t>
  </si>
  <si>
    <t>*7416  </t>
  </si>
  <si>
    <t>*7417-1</t>
  </si>
  <si>
    <t>*7418  </t>
  </si>
  <si>
    <t>*7419-1</t>
  </si>
  <si>
    <t>*7420-9</t>
  </si>
  <si>
    <t>*7423-9</t>
  </si>
  <si>
    <t>*7424-9</t>
  </si>
  <si>
    <t>*7427-9</t>
  </si>
  <si>
    <t>*7430-6</t>
  </si>
  <si>
    <t>*7433-6</t>
  </si>
  <si>
    <t>*7434-6</t>
  </si>
  <si>
    <t>*7435-6</t>
  </si>
  <si>
    <t>*7436-6</t>
  </si>
  <si>
    <t>*7437-6</t>
  </si>
  <si>
    <t>*7438-6</t>
  </si>
  <si>
    <t>*7439-6</t>
  </si>
  <si>
    <t>*7440-3</t>
  </si>
  <si>
    <t>*7441-3</t>
  </si>
  <si>
    <t>*7442-3</t>
  </si>
  <si>
    <t>*7443-3</t>
  </si>
  <si>
    <t>*7445-3</t>
  </si>
  <si>
    <t>*7446-3</t>
  </si>
  <si>
    <t>*7447-3</t>
  </si>
  <si>
    <t>*7448-3</t>
  </si>
  <si>
    <t>*7449-3</t>
  </si>
  <si>
    <t>*7450-0</t>
  </si>
  <si>
    <t>*7451-0</t>
  </si>
  <si>
    <t>*7452-0</t>
  </si>
  <si>
    <t>*7453-0</t>
  </si>
  <si>
    <t>*7454-0</t>
  </si>
  <si>
    <t>*7455-0</t>
  </si>
  <si>
    <t>*7456-0</t>
  </si>
  <si>
    <t>*7457-0</t>
  </si>
  <si>
    <t>*7458-0</t>
  </si>
  <si>
    <t>*7459-0</t>
  </si>
  <si>
    <t>*7460-8</t>
  </si>
  <si>
    <t>*7461-8</t>
  </si>
  <si>
    <t>*7462-8</t>
  </si>
  <si>
    <t>*7463-8</t>
  </si>
  <si>
    <t>*7465-8</t>
  </si>
  <si>
    <t>*7466-8</t>
  </si>
  <si>
    <t>*7467-8</t>
  </si>
  <si>
    <t>*7468-8</t>
  </si>
  <si>
    <t>*7469-8</t>
  </si>
  <si>
    <t>*7470-5</t>
  </si>
  <si>
    <t>*7474-5</t>
  </si>
  <si>
    <t>*7475  </t>
  </si>
  <si>
    <t>*7486-2</t>
  </si>
  <si>
    <t>*7487-2</t>
  </si>
  <si>
    <t>*7490-0</t>
  </si>
  <si>
    <t>*7491-0</t>
  </si>
  <si>
    <t>*7492-0</t>
  </si>
  <si>
    <t>*7493-0</t>
  </si>
  <si>
    <t>*7495-0</t>
  </si>
  <si>
    <t>*7496-0</t>
  </si>
  <si>
    <t>*7497-0</t>
  </si>
  <si>
    <t>*7499-0</t>
  </si>
  <si>
    <t>*7500-0</t>
  </si>
  <si>
    <t>*7501-0</t>
  </si>
  <si>
    <t>*7502-0</t>
  </si>
  <si>
    <t>*7503-0</t>
  </si>
  <si>
    <t>*7504-0</t>
  </si>
  <si>
    <t>*7505-0</t>
  </si>
  <si>
    <t>*7506-0</t>
  </si>
  <si>
    <t>*7508-8</t>
  </si>
  <si>
    <t>*7509-0</t>
  </si>
  <si>
    <t>*7510-8</t>
  </si>
  <si>
    <t>*7511-8</t>
  </si>
  <si>
    <t>*7512-8</t>
  </si>
  <si>
    <t>*7513-8</t>
  </si>
  <si>
    <t>*7514-8</t>
  </si>
  <si>
    <t>*7515-8</t>
  </si>
  <si>
    <t>*7516-8</t>
  </si>
  <si>
    <t>*7517-8</t>
  </si>
  <si>
    <t>*7518-8</t>
  </si>
  <si>
    <t>*7519-8</t>
  </si>
  <si>
    <t>*7520-5</t>
  </si>
  <si>
    <t>*7521-5</t>
  </si>
  <si>
    <t>*7523-5</t>
  </si>
  <si>
    <t>*7524-5</t>
  </si>
  <si>
    <t>*7525-5</t>
  </si>
  <si>
    <t>*7526-5</t>
  </si>
  <si>
    <t>*7527-5</t>
  </si>
  <si>
    <t>*7528-5</t>
  </si>
  <si>
    <t>*7529  </t>
  </si>
  <si>
    <t>*7531-2</t>
  </si>
  <si>
    <t>*7532-2</t>
  </si>
  <si>
    <t>*7533-2</t>
  </si>
  <si>
    <t>*7534-2</t>
  </si>
  <si>
    <t>*7535-2</t>
  </si>
  <si>
    <t>*7536-2</t>
  </si>
  <si>
    <t>*7537  </t>
  </si>
  <si>
    <t>*7540-1</t>
  </si>
  <si>
    <t>*7543  </t>
  </si>
  <si>
    <t>*7544  </t>
  </si>
  <si>
    <t>*7545  </t>
  </si>
  <si>
    <t>*7546  </t>
  </si>
  <si>
    <t>*7547  </t>
  </si>
  <si>
    <t>*7554  </t>
  </si>
  <si>
    <t>*7555  </t>
  </si>
  <si>
    <t>*7557  </t>
  </si>
  <si>
    <t>*7558  </t>
  </si>
  <si>
    <t>*7559  </t>
  </si>
  <si>
    <t>*7561  </t>
  </si>
  <si>
    <t>*7563  </t>
  </si>
  <si>
    <t>*7567  </t>
  </si>
  <si>
    <t>*7568  </t>
  </si>
  <si>
    <t>*7569  </t>
  </si>
  <si>
    <t>*7570  </t>
  </si>
  <si>
    <t>*7571  </t>
  </si>
  <si>
    <t>*7572  </t>
  </si>
  <si>
    <t>*7573  </t>
  </si>
  <si>
    <t>*7575  </t>
  </si>
  <si>
    <t>*7576  </t>
  </si>
  <si>
    <t>*7577  </t>
  </si>
  <si>
    <t>*7578  </t>
  </si>
  <si>
    <t>*7579  </t>
  </si>
  <si>
    <t>*7580  </t>
  </si>
  <si>
    <t>*7581  </t>
  </si>
  <si>
    <t>*7582  </t>
  </si>
  <si>
    <t>*7583  </t>
  </si>
  <si>
    <t>*7585  </t>
  </si>
  <si>
    <t>*7590  </t>
  </si>
  <si>
    <t>*7591  </t>
  </si>
  <si>
    <t>*7592  </t>
  </si>
  <si>
    <t>*7593  </t>
  </si>
  <si>
    <t>*7596  </t>
  </si>
  <si>
    <t>*7597  </t>
  </si>
  <si>
    <t>*7598  </t>
  </si>
  <si>
    <t>*7599  </t>
  </si>
  <si>
    <t>*7600  </t>
  </si>
  <si>
    <t>*7601  </t>
  </si>
  <si>
    <t>*7602  </t>
  </si>
  <si>
    <t>*7603  </t>
  </si>
  <si>
    <t>*7604  </t>
  </si>
  <si>
    <t>*7605  </t>
  </si>
  <si>
    <t>*7610  </t>
  </si>
  <si>
    <t>*7614  </t>
  </si>
  <si>
    <t>*7615  </t>
  </si>
  <si>
    <t>*7617  </t>
  </si>
  <si>
    <t>*7618  </t>
  </si>
  <si>
    <t>*7619  </t>
  </si>
  <si>
    <t>*7621  </t>
  </si>
  <si>
    <t>*7622  </t>
  </si>
  <si>
    <t>*7623  </t>
  </si>
  <si>
    <t>*7624  </t>
  </si>
  <si>
    <t>*7629  </t>
  </si>
  <si>
    <t>*7630  </t>
  </si>
  <si>
    <t>*7634  </t>
  </si>
  <si>
    <t>*7635  </t>
  </si>
  <si>
    <t>*7636  </t>
  </si>
  <si>
    <t>*7637  </t>
  </si>
  <si>
    <t>*7638  </t>
  </si>
  <si>
    <t>*7641  </t>
  </si>
  <si>
    <t>*7642  </t>
  </si>
  <si>
    <t>*7643  </t>
  </si>
  <si>
    <t>*7644  </t>
  </si>
  <si>
    <t>*7646  </t>
  </si>
  <si>
    <t>*7648  </t>
  </si>
  <si>
    <t>*7649  </t>
  </si>
  <si>
    <t>*7650  </t>
  </si>
  <si>
    <t>*7651  </t>
  </si>
  <si>
    <t>*7652  </t>
  </si>
  <si>
    <t>*7653  </t>
  </si>
  <si>
    <t>*7654  </t>
  </si>
  <si>
    <t>*7655  </t>
  </si>
  <si>
    <t>*7656  </t>
  </si>
  <si>
    <t>*7657  </t>
  </si>
  <si>
    <t>*7658  </t>
  </si>
  <si>
    <t>*7660  </t>
  </si>
  <si>
    <t>*7661  </t>
  </si>
  <si>
    <t>*7662  </t>
  </si>
  <si>
    <t>*7664  </t>
  </si>
  <si>
    <t>*7667  </t>
  </si>
  <si>
    <t>*7668  </t>
  </si>
  <si>
    <t>*7671  </t>
  </si>
  <si>
    <t>*7674  </t>
  </si>
  <si>
    <t>*7675  </t>
  </si>
  <si>
    <t>*7676  </t>
  </si>
  <si>
    <t>*7677  </t>
  </si>
  <si>
    <t>*7679  </t>
  </si>
  <si>
    <t>*7680  </t>
  </si>
  <si>
    <t>*7683  </t>
  </si>
  <si>
    <t>*7687  </t>
  </si>
  <si>
    <t>*7688  </t>
  </si>
  <si>
    <t>*7689  </t>
  </si>
  <si>
    <t>*7695  </t>
  </si>
  <si>
    <t>*7696  </t>
  </si>
  <si>
    <t>*7697  </t>
  </si>
  <si>
    <t>*7698  </t>
  </si>
  <si>
    <t>*7699  </t>
  </si>
  <si>
    <t>*7700  </t>
  </si>
  <si>
    <t>*7701  </t>
  </si>
  <si>
    <t>*7702  </t>
  </si>
  <si>
    <t>*7704  </t>
  </si>
  <si>
    <t>*7709  </t>
  </si>
  <si>
    <t>*7710  </t>
  </si>
  <si>
    <t>*7718  </t>
  </si>
  <si>
    <t>*7719  </t>
  </si>
  <si>
    <t>*7721  </t>
  </si>
  <si>
    <t>*7722  </t>
  </si>
  <si>
    <t>*7724  </t>
  </si>
  <si>
    <t>*7727  </t>
  </si>
  <si>
    <t>*7728  </t>
  </si>
  <si>
    <t>*7729  </t>
  </si>
  <si>
    <t>*7730  </t>
  </si>
  <si>
    <t>*7740  </t>
  </si>
  <si>
    <t>*7741  </t>
  </si>
  <si>
    <t>*7742  </t>
  </si>
  <si>
    <t>*7743  </t>
  </si>
  <si>
    <t>*7744  </t>
  </si>
  <si>
    <t>*7745  </t>
  </si>
  <si>
    <t>*7746  </t>
  </si>
  <si>
    <t>*7747  </t>
  </si>
  <si>
    <t>*7748  </t>
  </si>
  <si>
    <t>*7749  </t>
  </si>
  <si>
    <t>*7750  </t>
  </si>
  <si>
    <t>*7751  </t>
  </si>
  <si>
    <t>*7752  </t>
  </si>
  <si>
    <t>*7753  </t>
  </si>
  <si>
    <t>*7756  </t>
  </si>
  <si>
    <t>*7757  </t>
  </si>
  <si>
    <t>*7758  </t>
  </si>
  <si>
    <t>*7759  </t>
  </si>
  <si>
    <t>*7760  </t>
  </si>
  <si>
    <t>*7761  </t>
  </si>
  <si>
    <t>*7762  </t>
  </si>
  <si>
    <t>*7763  </t>
  </si>
  <si>
    <t>*7766  </t>
  </si>
  <si>
    <t>*7772  </t>
  </si>
  <si>
    <t>*7773  </t>
  </si>
  <si>
    <t>*7779  </t>
  </si>
  <si>
    <t>*7780  </t>
  </si>
  <si>
    <t>*7783  </t>
  </si>
  <si>
    <t>*7784  </t>
  </si>
  <si>
    <t>*7788  </t>
  </si>
  <si>
    <t>*7794  </t>
  </si>
  <si>
    <t>*7959</t>
  </si>
  <si>
    <t>210B</t>
  </si>
  <si>
    <t>NBR 60</t>
  </si>
  <si>
    <t>A0654</t>
  </si>
  <si>
    <t>AN2360</t>
  </si>
  <si>
    <t>0078-B</t>
  </si>
  <si>
    <t>CARBONEL</t>
  </si>
  <si>
    <t>AG7120</t>
  </si>
  <si>
    <t>AG7298</t>
  </si>
  <si>
    <t>AG7686</t>
  </si>
  <si>
    <t>ag7692</t>
  </si>
  <si>
    <t>FPM</t>
  </si>
  <si>
    <t>P7261</t>
  </si>
  <si>
    <t>FIAT-75312383</t>
  </si>
  <si>
    <t>P7415</t>
  </si>
  <si>
    <t>AV2060</t>
  </si>
  <si>
    <t>P7439</t>
  </si>
  <si>
    <t>V7573</t>
  </si>
  <si>
    <t>Ø INT</t>
  </si>
  <si>
    <t>Ø EXT</t>
  </si>
  <si>
    <t>PROCURA</t>
  </si>
  <si>
    <r>
      <t>ØD</t>
    </r>
    <r>
      <rPr>
        <sz val="10"/>
        <rFont val="Arial"/>
        <family val="0"/>
      </rPr>
      <t xml:space="preserve"> + (Estanqueidade (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 xml:space="preserve"> ) x 2) = </t>
    </r>
    <r>
      <rPr>
        <b/>
        <sz val="10"/>
        <rFont val="Arial"/>
        <family val="2"/>
      </rPr>
      <t>ØC</t>
    </r>
  </si>
  <si>
    <r>
      <t xml:space="preserve">CÁLCULO DE ESTANQUEIDADE - </t>
    </r>
    <r>
      <rPr>
        <b/>
        <u val="single"/>
        <sz val="18"/>
        <rFont val="Arial"/>
        <family val="2"/>
      </rPr>
      <t>HASTE</t>
    </r>
  </si>
  <si>
    <r>
      <t xml:space="preserve">CÁLCULO DE ESTANQUEIDADE - </t>
    </r>
    <r>
      <rPr>
        <b/>
        <u val="single"/>
        <sz val="18"/>
        <rFont val="Arial"/>
        <family val="2"/>
      </rPr>
      <t>ÊMBOLO</t>
    </r>
  </si>
  <si>
    <t>Dimensão ( ØC ):</t>
  </si>
  <si>
    <t>Dimensão (  B  ):</t>
  </si>
  <si>
    <t>CONDIÇÃO1</t>
  </si>
  <si>
    <t>CARACTERÍSTICA</t>
  </si>
  <si>
    <r>
      <t xml:space="preserve">CÁLCULO DE ESTANQUEIDADE - </t>
    </r>
    <r>
      <rPr>
        <b/>
        <u val="single"/>
        <sz val="18"/>
        <rFont val="Arial"/>
        <family val="2"/>
      </rPr>
      <t>TAMPA</t>
    </r>
  </si>
  <si>
    <t>Dimensão (  E  ):</t>
  </si>
  <si>
    <t>OBSERVAÇÃO</t>
  </si>
  <si>
    <t>CONDIÇÃO 1</t>
  </si>
  <si>
    <t>DIMENSÃO DO O´RING IDEAL:</t>
  </si>
  <si>
    <t>de 70 ou 60 Shore A.</t>
  </si>
  <si>
    <t>Para aplicação de face a dureza recomendada é</t>
  </si>
  <si>
    <r>
      <t xml:space="preserve">E </t>
    </r>
    <r>
      <rPr>
        <sz val="6"/>
        <rFont val="Arial"/>
        <family val="2"/>
      </rPr>
      <t>( LARGURA )</t>
    </r>
  </si>
  <si>
    <r>
      <t xml:space="preserve">D </t>
    </r>
    <r>
      <rPr>
        <sz val="6"/>
        <rFont val="Arial"/>
        <family val="2"/>
      </rPr>
      <t>( Ø EXTERNO )</t>
    </r>
  </si>
  <si>
    <r>
      <t>CONDIÇÃO 2</t>
    </r>
    <r>
      <rPr>
        <b/>
        <sz val="10"/>
        <color indexed="10"/>
        <rFont val="Arial"/>
        <family val="2"/>
      </rPr>
      <t xml:space="preserve"> ( DIGITAR )</t>
    </r>
  </si>
  <si>
    <t>APENAS PARA CONDIÇÃO 2</t>
  </si>
</sst>
</file>

<file path=xl/styles.xml><?xml version="1.0" encoding="utf-8"?>
<styleSheet xmlns="http://schemas.openxmlformats.org/spreadsheetml/2006/main">
  <numFmts count="4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??/???"/>
    <numFmt numFmtId="180" formatCode="0.000"/>
    <numFmt numFmtId="181" formatCode="#\ ?/100"/>
    <numFmt numFmtId="182" formatCode="#\ ?/16"/>
    <numFmt numFmtId="183" formatCode="#\ ?/4"/>
    <numFmt numFmtId="184" formatCode="#\ ?/2"/>
    <numFmt numFmtId="185" formatCode="#\ ?/8"/>
    <numFmt numFmtId="186" formatCode="#\ ?/10"/>
    <numFmt numFmtId="187" formatCode="0.0000"/>
    <numFmt numFmtId="188" formatCode="00000"/>
    <numFmt numFmtId="189" formatCode="[$-416]dddd\,\ d&quot; de &quot;mmmm&quot; de &quot;yyyy"/>
    <numFmt numFmtId="190" formatCode="0.0E+00"/>
    <numFmt numFmtId="191" formatCode="[h]:mm:ss;@"/>
    <numFmt numFmtId="192" formatCode="000,000"/>
    <numFmt numFmtId="193" formatCode="000000"/>
    <numFmt numFmtId="194" formatCode="0000000000"/>
    <numFmt numFmtId="195" formatCode="0,000,000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  <numFmt numFmtId="199" formatCode="0.0;[Red]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5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8"/>
      <name val="Arial"/>
      <family val="2"/>
    </font>
    <font>
      <sz val="6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Tahoma"/>
      <family val="2"/>
    </font>
    <font>
      <b/>
      <sz val="9"/>
      <name val="Arial"/>
      <family val="2"/>
    </font>
    <font>
      <sz val="9"/>
      <name val="Arial"/>
      <family val="0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10"/>
      <name val="Tahoma"/>
      <family val="2"/>
    </font>
    <font>
      <b/>
      <i/>
      <sz val="10"/>
      <color indexed="10"/>
      <name val="Arial"/>
      <family val="2"/>
    </font>
    <font>
      <b/>
      <i/>
      <sz val="6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0"/>
      <color indexed="9"/>
      <name val="Arial"/>
      <family val="2"/>
    </font>
    <font>
      <b/>
      <sz val="1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2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Border="1" applyAlignment="1" quotePrefix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2" fontId="1" fillId="16" borderId="18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8" fillId="24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6" fillId="0" borderId="0" xfId="0" applyFont="1" applyBorder="1" applyAlignment="1" quotePrefix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9" xfId="0" applyNumberFormat="1" applyFont="1" applyFill="1" applyBorder="1" applyAlignment="1" quotePrefix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/>
    </xf>
    <xf numFmtId="2" fontId="0" fillId="24" borderId="19" xfId="0" applyNumberFormat="1" applyFont="1" applyFill="1" applyBorder="1" applyAlignment="1">
      <alignment horizontal="center" vertical="center"/>
    </xf>
    <xf numFmtId="2" fontId="0" fillId="24" borderId="19" xfId="0" applyNumberFormat="1" applyFont="1" applyFill="1" applyBorder="1" applyAlignment="1" quotePrefix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 quotePrefix="1">
      <alignment horizontal="center" vertical="center" wrapText="1"/>
    </xf>
    <xf numFmtId="2" fontId="0" fillId="0" borderId="19" xfId="53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19" xfId="0" applyNumberFormat="1" applyFont="1" applyFill="1" applyBorder="1" applyAlignment="1" quotePrefix="1">
      <alignment horizontal="center" vertical="center"/>
    </xf>
    <xf numFmtId="2" fontId="0" fillId="0" borderId="19" xfId="0" applyNumberFormat="1" applyFont="1" applyFill="1" applyBorder="1" applyAlignment="1" quotePrefix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2" fontId="12" fillId="0" borderId="19" xfId="0" applyNumberFormat="1" applyFont="1" applyFill="1" applyBorder="1" applyAlignment="1" quotePrefix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2" fontId="0" fillId="0" borderId="19" xfId="53" applyNumberFormat="1" applyFont="1" applyBorder="1" applyAlignment="1" quotePrefix="1">
      <alignment horizontal="center" vertical="center"/>
    </xf>
    <xf numFmtId="2" fontId="0" fillId="0" borderId="19" xfId="53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Fill="1" applyBorder="1" applyAlignment="1" quotePrefix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 quotePrefix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2" fontId="0" fillId="25" borderId="25" xfId="0" applyNumberFormat="1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16" fillId="0" borderId="26" xfId="0" applyFont="1" applyFill="1" applyBorder="1" applyAlignment="1" quotePrefix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2" fontId="16" fillId="0" borderId="27" xfId="0" applyNumberFormat="1" applyFont="1" applyFill="1" applyBorder="1" applyAlignment="1" quotePrefix="1">
      <alignment horizontal="center" vertical="center" wrapText="1"/>
    </xf>
    <xf numFmtId="2" fontId="16" fillId="0" borderId="27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 quotePrefix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18" fillId="10" borderId="17" xfId="0" applyFont="1" applyFill="1" applyBorder="1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right"/>
    </xf>
    <xf numFmtId="0" fontId="18" fillId="10" borderId="17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53" applyNumberFormat="1" applyFont="1" applyBorder="1" applyAlignment="1">
      <alignment horizontal="center" vertical="center"/>
    </xf>
    <xf numFmtId="2" fontId="0" fillId="0" borderId="0" xfId="53" applyNumberFormat="1" applyFont="1" applyFill="1" applyBorder="1" applyAlignment="1">
      <alignment horizontal="center" vertical="center"/>
    </xf>
    <xf numFmtId="2" fontId="0" fillId="24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24" borderId="17" xfId="0" applyFill="1" applyBorder="1" applyAlignment="1">
      <alignment horizontal="center" vertical="center"/>
    </xf>
    <xf numFmtId="2" fontId="8" fillId="24" borderId="17" xfId="0" applyNumberFormat="1" applyFont="1" applyFill="1" applyBorder="1" applyAlignment="1" applyProtection="1">
      <alignment horizontal="center" vertical="center"/>
      <protection locked="0"/>
    </xf>
    <xf numFmtId="2" fontId="24" fillId="26" borderId="31" xfId="0" applyNumberFormat="1" applyFont="1" applyFill="1" applyBorder="1" applyAlignment="1" applyProtection="1" quotePrefix="1">
      <alignment horizontal="center" vertical="center"/>
      <protection/>
    </xf>
    <xf numFmtId="2" fontId="24" fillId="26" borderId="3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16" borderId="17" xfId="0" applyFont="1" applyFill="1" applyBorder="1" applyAlignment="1" applyProtection="1">
      <alignment horizontal="center" vertical="center"/>
      <protection/>
    </xf>
    <xf numFmtId="0" fontId="22" fillId="0" borderId="3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8" fillId="0" borderId="33" xfId="0" applyNumberFormat="1" applyFont="1" applyFill="1" applyBorder="1" applyAlignment="1" applyProtection="1">
      <alignment vertical="center"/>
      <protection/>
    </xf>
    <xf numFmtId="2" fontId="24" fillId="26" borderId="34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18" fillId="10" borderId="1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8" fillId="16" borderId="10" xfId="0" applyFont="1" applyFill="1" applyBorder="1" applyAlignment="1" applyProtection="1">
      <alignment horizontal="left" vertical="center"/>
      <protection/>
    </xf>
    <xf numFmtId="0" fontId="0" fillId="16" borderId="34" xfId="0" applyFill="1" applyBorder="1" applyAlignment="1" applyProtection="1">
      <alignment/>
      <protection/>
    </xf>
    <xf numFmtId="0" fontId="12" fillId="16" borderId="34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 quotePrefix="1">
      <alignment vertical="center" wrapText="1"/>
      <protection hidden="1"/>
    </xf>
    <xf numFmtId="0" fontId="4" fillId="0" borderId="0" xfId="0" applyFont="1" applyBorder="1" applyAlignment="1" applyProtection="1" quotePrefix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16" borderId="17" xfId="0" applyFont="1" applyFill="1" applyBorder="1" applyAlignment="1" applyProtection="1">
      <alignment horizontal="center"/>
      <protection hidden="1"/>
    </xf>
    <xf numFmtId="2" fontId="1" fillId="16" borderId="18" xfId="0" applyNumberFormat="1" applyFont="1" applyFill="1" applyBorder="1" applyAlignment="1" applyProtection="1">
      <alignment horizontal="center"/>
      <protection hidden="1"/>
    </xf>
    <xf numFmtId="2" fontId="1" fillId="16" borderId="0" xfId="0" applyNumberFormat="1" applyFont="1" applyFill="1" applyBorder="1" applyAlignment="1" applyProtection="1">
      <alignment horizontal="center"/>
      <protection hidden="1"/>
    </xf>
    <xf numFmtId="2" fontId="0" fillId="0" borderId="35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0" borderId="36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2" fontId="0" fillId="0" borderId="36" xfId="0" applyNumberFormat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6" fillId="0" borderId="27" xfId="0" applyFont="1" applyFill="1" applyBorder="1" applyAlignment="1" applyProtection="1" quotePrefix="1">
      <alignment horizontal="center" vertical="center" wrapText="1"/>
      <protection hidden="1"/>
    </xf>
    <xf numFmtId="0" fontId="16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 quotePrefix="1">
      <alignment horizontal="center" vertical="center"/>
      <protection hidden="1"/>
    </xf>
    <xf numFmtId="0" fontId="0" fillId="24" borderId="37" xfId="0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 quotePrefix="1">
      <alignment horizontal="center" vertical="center"/>
      <protection hidden="1"/>
    </xf>
    <xf numFmtId="2" fontId="0" fillId="0" borderId="38" xfId="0" applyNumberFormat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0" fontId="0" fillId="24" borderId="19" xfId="0" applyFont="1" applyFill="1" applyBorder="1" applyAlignment="1" applyProtection="1">
      <alignment horizontal="center" vertical="center"/>
      <protection hidden="1"/>
    </xf>
    <xf numFmtId="0" fontId="0" fillId="24" borderId="24" xfId="0" applyFont="1" applyFill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 quotePrefix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 quotePrefix="1">
      <alignment horizontal="center" vertical="center" wrapText="1"/>
      <protection hidden="1"/>
    </xf>
    <xf numFmtId="0" fontId="0" fillId="25" borderId="25" xfId="0" applyFont="1" applyFill="1" applyBorder="1" applyAlignment="1" applyProtection="1">
      <alignment horizontal="center" vertical="center"/>
      <protection hidden="1"/>
    </xf>
    <xf numFmtId="0" fontId="0" fillId="25" borderId="1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6" fillId="0" borderId="26" xfId="0" applyFont="1" applyFill="1" applyBorder="1" applyAlignment="1" applyProtection="1" quotePrefix="1">
      <alignment horizontal="center" vertical="center" wrapText="1"/>
      <protection hidden="1"/>
    </xf>
    <xf numFmtId="0" fontId="16" fillId="0" borderId="27" xfId="0" applyFont="1" applyFill="1" applyBorder="1" applyAlignment="1" applyProtection="1">
      <alignment horizontal="center" vertical="center" wrapText="1"/>
      <protection hidden="1"/>
    </xf>
    <xf numFmtId="2" fontId="16" fillId="0" borderId="27" xfId="0" applyNumberFormat="1" applyFont="1" applyFill="1" applyBorder="1" applyAlignment="1" applyProtection="1" quotePrefix="1">
      <alignment horizontal="center" vertical="center" wrapText="1"/>
      <protection hidden="1"/>
    </xf>
    <xf numFmtId="2" fontId="16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2" fontId="0" fillId="0" borderId="20" xfId="0" applyNumberFormat="1" applyFont="1" applyFill="1" applyBorder="1" applyAlignment="1" applyProtection="1">
      <alignment horizontal="center" vertical="center"/>
      <protection hidden="1"/>
    </xf>
    <xf numFmtId="2" fontId="0" fillId="0" borderId="20" xfId="0" applyNumberFormat="1" applyFont="1" applyBorder="1" applyAlignment="1" applyProtection="1">
      <alignment horizontal="center" vertical="center"/>
      <protection hidden="1"/>
    </xf>
    <xf numFmtId="2" fontId="0" fillId="0" borderId="20" xfId="0" applyNumberFormat="1" applyFont="1" applyFill="1" applyBorder="1" applyAlignment="1" applyProtection="1" quotePrefix="1">
      <alignment horizontal="center" vertical="center"/>
      <protection hidden="1"/>
    </xf>
    <xf numFmtId="0" fontId="0" fillId="0" borderId="20" xfId="0" applyFont="1" applyFill="1" applyBorder="1" applyAlignment="1" applyProtection="1" quotePrefix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2" fontId="0" fillId="0" borderId="19" xfId="0" applyNumberFormat="1" applyFont="1" applyFill="1" applyBorder="1" applyAlignment="1" applyProtection="1">
      <alignment horizontal="center" vertical="center"/>
      <protection hidden="1"/>
    </xf>
    <xf numFmtId="2" fontId="0" fillId="0" borderId="19" xfId="0" applyNumberFormat="1" applyFont="1" applyBorder="1" applyAlignment="1" applyProtection="1">
      <alignment horizontal="center" vertical="center"/>
      <protection hidden="1"/>
    </xf>
    <xf numFmtId="2" fontId="0" fillId="0" borderId="19" xfId="0" applyNumberFormat="1" applyFont="1" applyFill="1" applyBorder="1" applyAlignment="1" applyProtection="1" quotePrefix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 wrapText="1"/>
      <protection hidden="1"/>
    </xf>
    <xf numFmtId="2" fontId="0" fillId="0" borderId="19" xfId="53" applyNumberFormat="1" applyFont="1" applyBorder="1" applyAlignment="1" applyProtection="1">
      <alignment horizontal="center" vertical="center"/>
      <protection hidden="1"/>
    </xf>
    <xf numFmtId="0" fontId="0" fillId="24" borderId="23" xfId="0" applyFont="1" applyFill="1" applyBorder="1" applyAlignment="1" applyProtection="1">
      <alignment horizontal="center" vertical="center"/>
      <protection hidden="1"/>
    </xf>
    <xf numFmtId="2" fontId="0" fillId="24" borderId="19" xfId="0" applyNumberFormat="1" applyFont="1" applyFill="1" applyBorder="1" applyAlignment="1" applyProtection="1">
      <alignment horizontal="center" vertical="center"/>
      <protection hidden="1"/>
    </xf>
    <xf numFmtId="2" fontId="0" fillId="24" borderId="19" xfId="0" applyNumberFormat="1" applyFont="1" applyFill="1" applyBorder="1" applyAlignment="1" applyProtection="1" quotePrefix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 wrapText="1"/>
      <protection hidden="1"/>
    </xf>
    <xf numFmtId="2" fontId="0" fillId="0" borderId="19" xfId="53" applyNumberFormat="1" applyFont="1" applyFill="1" applyBorder="1" applyAlignment="1" applyProtection="1">
      <alignment horizontal="center" vertical="center"/>
      <protection hidden="1"/>
    </xf>
    <xf numFmtId="0" fontId="11" fillId="0" borderId="23" xfId="0" applyFont="1" applyFill="1" applyBorder="1" applyAlignment="1" applyProtection="1">
      <alignment horizontal="center" vertical="center"/>
      <protection hidden="1"/>
    </xf>
    <xf numFmtId="2" fontId="11" fillId="0" borderId="19" xfId="0" applyNumberFormat="1" applyFont="1" applyFill="1" applyBorder="1" applyAlignment="1" applyProtection="1">
      <alignment horizontal="center" vertical="center"/>
      <protection hidden="1"/>
    </xf>
    <xf numFmtId="2" fontId="11" fillId="0" borderId="19" xfId="0" applyNumberFormat="1" applyFont="1" applyBorder="1" applyAlignment="1" applyProtection="1">
      <alignment horizontal="center" vertical="center"/>
      <protection hidden="1"/>
    </xf>
    <xf numFmtId="2" fontId="11" fillId="0" borderId="19" xfId="0" applyNumberFormat="1" applyFont="1" applyFill="1" applyBorder="1" applyAlignment="1" applyProtection="1" quotePrefix="1">
      <alignment horizontal="center" vertical="center"/>
      <protection hidden="1"/>
    </xf>
    <xf numFmtId="2" fontId="0" fillId="0" borderId="19" xfId="53" applyNumberFormat="1" applyFont="1" applyBorder="1" applyAlignment="1" applyProtection="1" quotePrefix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2" fontId="1" fillId="0" borderId="19" xfId="0" applyNumberFormat="1" applyFont="1" applyFill="1" applyBorder="1" applyAlignment="1" applyProtection="1">
      <alignment horizontal="center" vertical="center"/>
      <protection hidden="1"/>
    </xf>
    <xf numFmtId="2" fontId="1" fillId="0" borderId="19" xfId="0" applyNumberFormat="1" applyFont="1" applyBorder="1" applyAlignment="1" applyProtection="1">
      <alignment horizontal="center" vertical="center"/>
      <protection hidden="1"/>
    </xf>
    <xf numFmtId="2" fontId="1" fillId="0" borderId="19" xfId="0" applyNumberFormat="1" applyFont="1" applyFill="1" applyBorder="1" applyAlignment="1" applyProtection="1" quotePrefix="1">
      <alignment horizontal="center" vertical="center"/>
      <protection hidden="1"/>
    </xf>
    <xf numFmtId="0" fontId="0" fillId="0" borderId="23" xfId="0" applyFont="1" applyFill="1" applyBorder="1" applyAlignment="1" applyProtection="1" quotePrefix="1">
      <alignment horizontal="center" vertical="center"/>
      <protection hidden="1"/>
    </xf>
    <xf numFmtId="2" fontId="0" fillId="0" borderId="19" xfId="0" applyNumberFormat="1" applyFont="1" applyFill="1" applyBorder="1" applyAlignment="1" applyProtection="1" quotePrefix="1">
      <alignment horizontal="left" vertical="center"/>
      <protection hidden="1"/>
    </xf>
    <xf numFmtId="0" fontId="12" fillId="0" borderId="23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2" fontId="12" fillId="0" borderId="19" xfId="0" applyNumberFormat="1" applyFont="1" applyFill="1" applyBorder="1" applyAlignment="1" applyProtection="1">
      <alignment horizontal="center" vertical="center"/>
      <protection hidden="1"/>
    </xf>
    <xf numFmtId="2" fontId="12" fillId="0" borderId="19" xfId="0" applyNumberFormat="1" applyFont="1" applyBorder="1" applyAlignment="1" applyProtection="1">
      <alignment horizontal="center" vertical="center"/>
      <protection hidden="1"/>
    </xf>
    <xf numFmtId="2" fontId="12" fillId="0" borderId="19" xfId="0" applyNumberFormat="1" applyFont="1" applyFill="1" applyBorder="1" applyAlignment="1" applyProtection="1" quotePrefix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25" borderId="12" xfId="0" applyFont="1" applyFill="1" applyBorder="1" applyAlignment="1" applyProtection="1">
      <alignment horizontal="center" vertical="center"/>
      <protection hidden="1"/>
    </xf>
    <xf numFmtId="2" fontId="0" fillId="25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16" borderId="41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42" xfId="0" applyFill="1" applyBorder="1" applyAlignment="1">
      <alignment/>
    </xf>
    <xf numFmtId="0" fontId="1" fillId="16" borderId="41" xfId="0" applyFont="1" applyFill="1" applyBorder="1" applyAlignment="1">
      <alignment/>
    </xf>
    <xf numFmtId="0" fontId="0" fillId="16" borderId="43" xfId="0" applyFill="1" applyBorder="1" applyAlignment="1">
      <alignment/>
    </xf>
    <xf numFmtId="0" fontId="0" fillId="16" borderId="44" xfId="0" applyFill="1" applyBorder="1" applyAlignment="1">
      <alignment/>
    </xf>
    <xf numFmtId="0" fontId="0" fillId="16" borderId="45" xfId="0" applyFill="1" applyBorder="1" applyAlignment="1">
      <alignment/>
    </xf>
    <xf numFmtId="0" fontId="23" fillId="0" borderId="46" xfId="0" applyFont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2" fontId="0" fillId="0" borderId="47" xfId="0" applyNumberFormat="1" applyBorder="1" applyAlignment="1" applyProtection="1">
      <alignment horizontal="center" vertical="center"/>
      <protection/>
    </xf>
    <xf numFmtId="2" fontId="0" fillId="0" borderId="13" xfId="0" applyNumberFormat="1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quotePrefix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1" fillId="27" borderId="37" xfId="0" applyFont="1" applyFill="1" applyBorder="1" applyAlignment="1">
      <alignment horizontal="center" vertical="center" wrapText="1"/>
    </xf>
    <xf numFmtId="0" fontId="1" fillId="27" borderId="31" xfId="0" applyFont="1" applyFill="1" applyBorder="1" applyAlignment="1">
      <alignment horizontal="center" vertical="center" wrapText="1"/>
    </xf>
    <xf numFmtId="0" fontId="1" fillId="27" borderId="18" xfId="0" applyFont="1" applyFill="1" applyBorder="1" applyAlignment="1">
      <alignment horizontal="center" vertical="center" wrapText="1"/>
    </xf>
    <xf numFmtId="0" fontId="1" fillId="16" borderId="26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2" fontId="5" fillId="0" borderId="37" xfId="0" applyNumberFormat="1" applyFont="1" applyBorder="1" applyAlignment="1" quotePrefix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6" fillId="0" borderId="37" xfId="0" applyFont="1" applyBorder="1" applyAlignment="1" quotePrefix="1">
      <alignment horizontal="center" vertical="center" wrapText="1"/>
    </xf>
    <xf numFmtId="0" fontId="6" fillId="0" borderId="31" xfId="0" applyFont="1" applyBorder="1" applyAlignment="1" quotePrefix="1">
      <alignment horizontal="center" vertical="center" wrapText="1"/>
    </xf>
    <xf numFmtId="0" fontId="6" fillId="0" borderId="18" xfId="0" applyFont="1" applyBorder="1" applyAlignment="1" quotePrefix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" fillId="16" borderId="49" xfId="0" applyFont="1" applyFill="1" applyBorder="1" applyAlignment="1">
      <alignment horizontal="center" vertical="center"/>
    </xf>
    <xf numFmtId="0" fontId="1" fillId="16" borderId="50" xfId="0" applyFont="1" applyFill="1" applyBorder="1" applyAlignment="1">
      <alignment horizontal="center" vertical="center"/>
    </xf>
    <xf numFmtId="0" fontId="1" fillId="16" borderId="5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27" borderId="37" xfId="0" applyFont="1" applyFill="1" applyBorder="1" applyAlignment="1" applyProtection="1">
      <alignment horizontal="center" vertical="center" wrapText="1"/>
      <protection hidden="1"/>
    </xf>
    <xf numFmtId="0" fontId="1" fillId="27" borderId="31" xfId="0" applyFont="1" applyFill="1" applyBorder="1" applyAlignment="1" applyProtection="1">
      <alignment horizontal="center" vertical="center" wrapText="1"/>
      <protection hidden="1"/>
    </xf>
    <xf numFmtId="0" fontId="1" fillId="27" borderId="18" xfId="0" applyFont="1" applyFill="1" applyBorder="1" applyAlignment="1" applyProtection="1">
      <alignment horizontal="center" vertical="center" wrapText="1"/>
      <protection hidden="1"/>
    </xf>
    <xf numFmtId="2" fontId="5" fillId="0" borderId="21" xfId="0" applyNumberFormat="1" applyFont="1" applyBorder="1" applyAlignment="1" applyProtection="1" quotePrefix="1">
      <alignment horizontal="center" vertical="center"/>
      <protection/>
    </xf>
    <xf numFmtId="2" fontId="5" fillId="0" borderId="22" xfId="0" applyNumberFormat="1" applyFont="1" applyBorder="1" applyAlignment="1" applyProtection="1">
      <alignment horizontal="center" vertical="center"/>
      <protection/>
    </xf>
    <xf numFmtId="2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1" fillId="16" borderId="50" xfId="0" applyFont="1" applyFill="1" applyBorder="1" applyAlignment="1" applyProtection="1">
      <alignment horizontal="center" vertical="center"/>
      <protection/>
    </xf>
    <xf numFmtId="0" fontId="1" fillId="16" borderId="51" xfId="0" applyFont="1" applyFill="1" applyBorder="1" applyAlignment="1" applyProtection="1">
      <alignment horizontal="center" vertical="center"/>
      <protection/>
    </xf>
    <xf numFmtId="2" fontId="5" fillId="24" borderId="21" xfId="0" applyNumberFormat="1" applyFont="1" applyFill="1" applyBorder="1" applyAlignment="1" applyProtection="1" quotePrefix="1">
      <alignment horizontal="center" vertical="center"/>
      <protection locked="0"/>
    </xf>
    <xf numFmtId="2" fontId="5" fillId="2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2" fontId="5" fillId="0" borderId="52" xfId="0" applyNumberFormat="1" applyFont="1" applyFill="1" applyBorder="1" applyAlignment="1" applyProtection="1">
      <alignment horizontal="center" vertical="center"/>
      <protection/>
    </xf>
    <xf numFmtId="2" fontId="5" fillId="0" borderId="22" xfId="0" applyNumberFormat="1" applyFont="1" applyFill="1" applyBorder="1" applyAlignment="1" applyProtection="1">
      <alignment horizontal="center" vertical="center"/>
      <protection/>
    </xf>
    <xf numFmtId="2" fontId="5" fillId="0" borderId="52" xfId="0" applyNumberFormat="1" applyFont="1" applyBorder="1" applyAlignment="1" applyProtection="1">
      <alignment horizontal="center" vertical="center"/>
      <protection/>
    </xf>
    <xf numFmtId="0" fontId="1" fillId="16" borderId="53" xfId="0" applyFont="1" applyFill="1" applyBorder="1" applyAlignment="1" applyProtection="1">
      <alignment horizontal="center" vertical="center"/>
      <protection/>
    </xf>
    <xf numFmtId="2" fontId="5" fillId="26" borderId="21" xfId="0" applyNumberFormat="1" applyFont="1" applyFill="1" applyBorder="1" applyAlignment="1" applyProtection="1">
      <alignment horizontal="center" vertical="center"/>
      <protection/>
    </xf>
    <xf numFmtId="0" fontId="5" fillId="26" borderId="22" xfId="0" applyFont="1" applyFill="1" applyBorder="1" applyAlignment="1" applyProtection="1">
      <alignment horizontal="center" vertical="center"/>
      <protection/>
    </xf>
    <xf numFmtId="2" fontId="5" fillId="24" borderId="21" xfId="0" applyNumberFormat="1" applyFont="1" applyFill="1" applyBorder="1" applyAlignment="1" applyProtection="1">
      <alignment horizontal="center" vertical="center"/>
      <protection locked="0"/>
    </xf>
    <xf numFmtId="0" fontId="25" fillId="16" borderId="50" xfId="0" applyFont="1" applyFill="1" applyBorder="1" applyAlignment="1" applyProtection="1">
      <alignment horizontal="center" vertical="center" wrapText="1"/>
      <protection/>
    </xf>
    <xf numFmtId="0" fontId="25" fillId="16" borderId="51" xfId="0" applyFont="1" applyFill="1" applyBorder="1" applyAlignment="1" applyProtection="1">
      <alignment horizontal="center" vertical="center" wrapText="1"/>
      <protection/>
    </xf>
    <xf numFmtId="0" fontId="25" fillId="16" borderId="23" xfId="0" applyFont="1" applyFill="1" applyBorder="1" applyAlignment="1" applyProtection="1">
      <alignment horizontal="center" vertical="center" wrapText="1"/>
      <protection/>
    </xf>
    <xf numFmtId="0" fontId="25" fillId="16" borderId="24" xfId="0" applyFont="1" applyFill="1" applyBorder="1" applyAlignment="1" applyProtection="1">
      <alignment horizontal="center" vertical="center" wrapText="1"/>
      <protection/>
    </xf>
    <xf numFmtId="0" fontId="25" fillId="16" borderId="12" xfId="0" applyFont="1" applyFill="1" applyBorder="1" applyAlignment="1" applyProtection="1">
      <alignment horizontal="center" vertical="center" wrapText="1"/>
      <protection/>
    </xf>
    <xf numFmtId="0" fontId="25" fillId="16" borderId="13" xfId="0" applyFont="1" applyFill="1" applyBorder="1" applyAlignment="1" applyProtection="1">
      <alignment horizontal="center" vertical="center" wrapText="1"/>
      <protection/>
    </xf>
    <xf numFmtId="0" fontId="1" fillId="16" borderId="33" xfId="0" applyFont="1" applyFill="1" applyBorder="1" applyAlignment="1" applyProtection="1">
      <alignment horizontal="left"/>
      <protection/>
    </xf>
    <xf numFmtId="0" fontId="1" fillId="16" borderId="0" xfId="0" applyFont="1" applyFill="1" applyBorder="1" applyAlignment="1" applyProtection="1">
      <alignment horizontal="left"/>
      <protection/>
    </xf>
    <xf numFmtId="0" fontId="1" fillId="16" borderId="14" xfId="0" applyFont="1" applyFill="1" applyBorder="1" applyAlignment="1" applyProtection="1">
      <alignment horizontal="left"/>
      <protection/>
    </xf>
    <xf numFmtId="0" fontId="1" fillId="16" borderId="10" xfId="0" applyFont="1" applyFill="1" applyBorder="1" applyAlignment="1" applyProtection="1">
      <alignment horizontal="left" vertical="center"/>
      <protection/>
    </xf>
    <xf numFmtId="0" fontId="1" fillId="16" borderId="34" xfId="0" applyFont="1" applyFill="1" applyBorder="1" applyAlignment="1" applyProtection="1">
      <alignment horizontal="left" vertical="center"/>
      <protection/>
    </xf>
    <xf numFmtId="0" fontId="1" fillId="16" borderId="11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center" vertical="center"/>
      <protection hidden="1"/>
    </xf>
    <xf numFmtId="0" fontId="23" fillId="0" borderId="54" xfId="0" applyFont="1" applyBorder="1" applyAlignment="1" applyProtection="1">
      <alignment horizontal="left"/>
      <protection/>
    </xf>
    <xf numFmtId="0" fontId="23" fillId="0" borderId="32" xfId="0" applyFont="1" applyBorder="1" applyAlignment="1" applyProtection="1">
      <alignment horizontal="left"/>
      <protection/>
    </xf>
    <xf numFmtId="0" fontId="23" fillId="0" borderId="55" xfId="0" applyFont="1" applyBorder="1" applyAlignment="1" applyProtection="1">
      <alignment horizontal="left"/>
      <protection/>
    </xf>
    <xf numFmtId="0" fontId="25" fillId="16" borderId="50" xfId="0" applyFont="1" applyFill="1" applyBorder="1" applyAlignment="1">
      <alignment horizontal="center" vertical="center" wrapText="1"/>
    </xf>
    <xf numFmtId="0" fontId="25" fillId="16" borderId="51" xfId="0" applyFont="1" applyFill="1" applyBorder="1" applyAlignment="1">
      <alignment horizontal="center" vertical="center" wrapText="1"/>
    </xf>
    <xf numFmtId="0" fontId="25" fillId="16" borderId="23" xfId="0" applyFont="1" applyFill="1" applyBorder="1" applyAlignment="1">
      <alignment horizontal="center" vertical="center" wrapText="1"/>
    </xf>
    <xf numFmtId="0" fontId="25" fillId="16" borderId="24" xfId="0" applyFont="1" applyFill="1" applyBorder="1" applyAlignment="1">
      <alignment horizontal="center" vertical="center" wrapText="1"/>
    </xf>
    <xf numFmtId="0" fontId="25" fillId="16" borderId="12" xfId="0" applyFont="1" applyFill="1" applyBorder="1" applyAlignment="1">
      <alignment horizontal="center" vertical="center" wrapText="1"/>
    </xf>
    <xf numFmtId="0" fontId="25" fillId="16" borderId="13" xfId="0" applyFont="1" applyFill="1" applyBorder="1" applyAlignment="1">
      <alignment horizontal="center" vertical="center" wrapText="1"/>
    </xf>
    <xf numFmtId="0" fontId="5" fillId="0" borderId="37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6" fillId="0" borderId="37" xfId="0" applyFont="1" applyBorder="1" applyAlignment="1" applyProtection="1" quotePrefix="1">
      <alignment horizontal="center" vertical="center" wrapText="1"/>
      <protection/>
    </xf>
    <xf numFmtId="0" fontId="6" fillId="0" borderId="31" xfId="0" applyFont="1" applyBorder="1" applyAlignment="1" applyProtection="1" quotePrefix="1">
      <alignment horizontal="center" vertical="center" wrapText="1"/>
      <protection/>
    </xf>
    <xf numFmtId="0" fontId="6" fillId="0" borderId="18" xfId="0" applyFont="1" applyBorder="1" applyAlignment="1" applyProtection="1" quotePrefix="1">
      <alignment horizontal="center" vertical="center" wrapText="1"/>
      <protection/>
    </xf>
    <xf numFmtId="0" fontId="21" fillId="16" borderId="37" xfId="0" applyFont="1" applyFill="1" applyBorder="1" applyAlignment="1" applyProtection="1">
      <alignment horizontal="center" vertical="center"/>
      <protection/>
    </xf>
    <xf numFmtId="0" fontId="21" fillId="16" borderId="31" xfId="0" applyFont="1" applyFill="1" applyBorder="1" applyAlignment="1" applyProtection="1">
      <alignment horizontal="center" vertical="center"/>
      <protection/>
    </xf>
    <xf numFmtId="0" fontId="21" fillId="16" borderId="18" xfId="0" applyFont="1" applyFill="1" applyBorder="1" applyAlignment="1" applyProtection="1">
      <alignment horizontal="center" vertical="center"/>
      <protection/>
    </xf>
    <xf numFmtId="2" fontId="43" fillId="16" borderId="34" xfId="0" applyNumberFormat="1" applyFont="1" applyFill="1" applyBorder="1" applyAlignment="1" applyProtection="1" quotePrefix="1">
      <alignment horizontal="left" vertical="center"/>
      <protection/>
    </xf>
    <xf numFmtId="2" fontId="43" fillId="16" borderId="11" xfId="0" applyNumberFormat="1" applyFont="1" applyFill="1" applyBorder="1" applyAlignment="1" applyProtection="1" quotePrefix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114300</xdr:rowOff>
    </xdr:from>
    <xdr:to>
      <xdr:col>1</xdr:col>
      <xdr:colOff>638175</xdr:colOff>
      <xdr:row>0</xdr:row>
      <xdr:rowOff>447675</xdr:rowOff>
    </xdr:to>
    <xdr:pic>
      <xdr:nvPicPr>
        <xdr:cNvPr id="1" name="Imagem 2" descr="agel-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4300"/>
          <a:ext cx="1228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1</xdr:col>
      <xdr:colOff>619125</xdr:colOff>
      <xdr:row>0</xdr:row>
      <xdr:rowOff>438150</xdr:rowOff>
    </xdr:to>
    <xdr:pic>
      <xdr:nvPicPr>
        <xdr:cNvPr id="1" name="Imagem 2" descr="agel-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</xdr:col>
      <xdr:colOff>628650</xdr:colOff>
      <xdr:row>0</xdr:row>
      <xdr:rowOff>419100</xdr:rowOff>
    </xdr:to>
    <xdr:pic>
      <xdr:nvPicPr>
        <xdr:cNvPr id="1" name="Imagem 2" descr="agel-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219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Q1093"/>
  <sheetViews>
    <sheetView showGridLines="0" showRowColHeaders="0" showZeros="0" tabSelected="1" showOutlineSymbols="0" view="pageLayout" zoomScale="200" zoomScaleSheetLayoutView="100" zoomScalePageLayoutView="200" workbookViewId="0" topLeftCell="A1">
      <selection activeCell="D5" sqref="D5"/>
    </sheetView>
  </sheetViews>
  <sheetFormatPr defaultColWidth="0" defaultRowHeight="12.75"/>
  <cols>
    <col min="1" max="8" width="9.7109375" style="0" customWidth="1"/>
    <col min="9" max="10" width="9.140625" style="0" customWidth="1"/>
    <col min="11" max="11" width="1.421875" style="0" customWidth="1"/>
    <col min="12" max="17" width="9.140625" style="0" hidden="1" customWidth="1"/>
  </cols>
  <sheetData>
    <row r="1" spans="1:12" ht="45" customHeight="1" thickBot="1">
      <c r="A1" s="234"/>
      <c r="B1" s="235"/>
      <c r="C1" s="236" t="s">
        <v>934</v>
      </c>
      <c r="D1" s="237"/>
      <c r="E1" s="237"/>
      <c r="F1" s="237"/>
      <c r="G1" s="237"/>
      <c r="H1" s="237"/>
      <c r="I1" s="237"/>
      <c r="J1" s="238"/>
      <c r="K1" s="25"/>
      <c r="L1" s="1"/>
    </row>
    <row r="2" ht="15" customHeight="1" thickBot="1"/>
    <row r="3" spans="1:17" ht="15" customHeight="1" thickBot="1">
      <c r="A3" s="8" t="s">
        <v>11</v>
      </c>
      <c r="D3" s="23">
        <v>78</v>
      </c>
      <c r="E3" s="24" t="s">
        <v>19</v>
      </c>
      <c r="N3" s="2">
        <v>1</v>
      </c>
      <c r="O3" s="2">
        <v>2</v>
      </c>
      <c r="P3" s="2">
        <v>3</v>
      </c>
      <c r="Q3" s="2">
        <v>4</v>
      </c>
    </row>
    <row r="4" spans="4:17" ht="15" customHeight="1" thickBot="1">
      <c r="D4" s="11"/>
      <c r="E4" s="24"/>
      <c r="N4" s="19" t="s">
        <v>18</v>
      </c>
      <c r="O4" s="19" t="s">
        <v>0</v>
      </c>
      <c r="P4" s="19" t="s">
        <v>2</v>
      </c>
      <c r="Q4" s="20" t="s">
        <v>1</v>
      </c>
    </row>
    <row r="5" spans="1:17" ht="15" customHeight="1" thickBot="1">
      <c r="A5" s="8" t="s">
        <v>10</v>
      </c>
      <c r="D5" s="23">
        <v>1.78</v>
      </c>
      <c r="E5" s="24" t="s">
        <v>19</v>
      </c>
      <c r="N5" s="15">
        <v>1.78</v>
      </c>
      <c r="O5" s="15">
        <v>0.08</v>
      </c>
      <c r="P5" s="17">
        <f>((35/100)*N5)+N5</f>
        <v>2.403</v>
      </c>
      <c r="Q5" s="13">
        <f>-(((20/100)*N5)-N5)</f>
        <v>1.424</v>
      </c>
    </row>
    <row r="6" spans="4:17" ht="15" customHeight="1" thickBot="1">
      <c r="D6" s="96" t="str">
        <f>IF(ISERROR(VLOOKUP(M28,B28:L1093,8,0)),"",VLOOKUP(M28,B28:L1093,8,0))</f>
        <v>2-041</v>
      </c>
      <c r="N6" s="15">
        <v>2.62</v>
      </c>
      <c r="O6" s="15">
        <v>0.08</v>
      </c>
      <c r="P6" s="17">
        <f>((35/100)*N6)+N6</f>
        <v>3.537</v>
      </c>
      <c r="Q6" s="13">
        <f>-(((20/100)*N6)-N6)</f>
        <v>2.096</v>
      </c>
    </row>
    <row r="7" spans="1:17" ht="15" customHeight="1" thickBot="1">
      <c r="A7" s="8" t="s">
        <v>6</v>
      </c>
      <c r="D7" s="97" t="str">
        <f>IF(D5="","",(IF(D3&lt;5.29,LEFT(D6,2)&amp;0&amp;0&amp;RIGHT(D6,3)+1,IF(D5=1.78,LEFT(D6,2)&amp;0&amp;RIGHT(D6,3)+1,LEFT(D6,2)&amp;RIGHT(D6,3)+1))))</f>
        <v>2-042</v>
      </c>
      <c r="N7" s="15">
        <v>3.53</v>
      </c>
      <c r="O7" s="15">
        <v>0.12</v>
      </c>
      <c r="P7" s="17">
        <f>((35/100)*N7)+N7</f>
        <v>4.765499999999999</v>
      </c>
      <c r="Q7" s="13">
        <f>-(((18/100)*N7)-N7)</f>
        <v>2.8945999999999996</v>
      </c>
    </row>
    <row r="8" spans="4:17" ht="15" customHeight="1">
      <c r="D8" s="95"/>
      <c r="N8" s="15">
        <v>5.33</v>
      </c>
      <c r="O8" s="15">
        <v>0.15</v>
      </c>
      <c r="P8" s="17">
        <f>((35/100)*N8)+N8</f>
        <v>7.1955</v>
      </c>
      <c r="Q8" s="13">
        <f>-(((16/100)*N8)-N8)</f>
        <v>4.4772</v>
      </c>
    </row>
    <row r="9" spans="1:17" ht="15" customHeight="1" thickBot="1">
      <c r="A9" s="8"/>
      <c r="D9" s="9"/>
      <c r="N9" s="16">
        <v>6.99</v>
      </c>
      <c r="O9" s="16">
        <v>0.15</v>
      </c>
      <c r="P9" s="18">
        <f>((35/100)*N9)+N9</f>
        <v>9.4365</v>
      </c>
      <c r="Q9" s="14">
        <f>-(((16/100)*N9)-N9)</f>
        <v>5.8716</v>
      </c>
    </row>
    <row r="10" ht="15" customHeight="1">
      <c r="D10" s="10"/>
    </row>
    <row r="11" spans="1:4" ht="15" customHeight="1">
      <c r="A11" s="8"/>
      <c r="D11" s="10"/>
    </row>
    <row r="12" ht="15" customHeight="1" thickBot="1"/>
    <row r="13" spans="1:17" ht="15" customHeight="1" thickTop="1">
      <c r="A13" s="214" t="s">
        <v>9</v>
      </c>
      <c r="B13" s="203"/>
      <c r="C13" s="203"/>
      <c r="D13" s="204"/>
      <c r="Q13" s="12"/>
    </row>
    <row r="14" spans="1:17" ht="15" customHeight="1">
      <c r="A14" s="205"/>
      <c r="B14" s="105"/>
      <c r="C14" s="105"/>
      <c r="D14" s="206"/>
      <c r="Q14" s="12"/>
    </row>
    <row r="15" spans="1:17" ht="15" customHeight="1">
      <c r="A15" s="207" t="s">
        <v>8</v>
      </c>
      <c r="B15" s="208"/>
      <c r="C15" s="208"/>
      <c r="D15" s="209"/>
      <c r="Q15" s="12"/>
    </row>
    <row r="16" spans="1:17" ht="15" customHeight="1">
      <c r="A16" s="210" t="s">
        <v>933</v>
      </c>
      <c r="B16" s="208"/>
      <c r="C16" s="208"/>
      <c r="D16" s="209"/>
      <c r="Q16" s="12"/>
    </row>
    <row r="17" spans="1:4" ht="15" customHeight="1" thickBot="1">
      <c r="A17" s="211" t="s">
        <v>7</v>
      </c>
      <c r="B17" s="212"/>
      <c r="C17" s="212"/>
      <c r="D17" s="213"/>
    </row>
    <row r="18" ht="15" customHeight="1" thickTop="1"/>
    <row r="19" ht="15" customHeight="1"/>
    <row r="20" ht="15" customHeight="1" thickBot="1"/>
    <row r="21" spans="1:10" s="3" customFormat="1" ht="15" customHeight="1" thickBot="1">
      <c r="A21" s="231" t="s">
        <v>14</v>
      </c>
      <c r="B21" s="232"/>
      <c r="C21" s="231" t="s">
        <v>15</v>
      </c>
      <c r="D21" s="232"/>
      <c r="E21" s="231" t="s">
        <v>16</v>
      </c>
      <c r="F21" s="232"/>
      <c r="G21" s="231" t="s">
        <v>17</v>
      </c>
      <c r="H21" s="240"/>
      <c r="I21" s="231" t="s">
        <v>13</v>
      </c>
      <c r="J21" s="232"/>
    </row>
    <row r="22" spans="1:10" s="3" customFormat="1" ht="15" customHeight="1" thickBot="1">
      <c r="A22" s="93" t="s">
        <v>3</v>
      </c>
      <c r="B22" s="94" t="s">
        <v>4</v>
      </c>
      <c r="C22" s="93" t="s">
        <v>3</v>
      </c>
      <c r="D22" s="94" t="s">
        <v>4</v>
      </c>
      <c r="E22" s="93" t="s">
        <v>3</v>
      </c>
      <c r="F22" s="94" t="s">
        <v>4</v>
      </c>
      <c r="G22" s="93" t="s">
        <v>5</v>
      </c>
      <c r="H22" s="94" t="s">
        <v>4</v>
      </c>
      <c r="I22" s="93" t="s">
        <v>5</v>
      </c>
      <c r="J22" s="94" t="s">
        <v>4</v>
      </c>
    </row>
    <row r="23" spans="1:10" s="3" customFormat="1" ht="15" customHeight="1" thickBot="1">
      <c r="A23" s="224">
        <f>IF(D3="","",GAP)</f>
        <v>0.08</v>
      </c>
      <c r="B23" s="225"/>
      <c r="C23" s="233">
        <f>IF(D3="","",ESTANQUEIDADE)</f>
        <v>1.424</v>
      </c>
      <c r="D23" s="227"/>
      <c r="E23" s="226">
        <f>IF(D3="","",D3+(C23*2))</f>
        <v>80.848</v>
      </c>
      <c r="F23" s="227"/>
      <c r="G23" s="226">
        <f>IF(D3="","",D3)</f>
        <v>78</v>
      </c>
      <c r="H23" s="225"/>
      <c r="I23" s="226">
        <f>IF(D5="","",((35/100)*D5)+D5)</f>
        <v>2.403</v>
      </c>
      <c r="J23" s="227"/>
    </row>
    <row r="24" spans="1:10" s="3" customFormat="1" ht="15" customHeight="1" thickBot="1">
      <c r="A24" s="4">
        <f>IF(A23="","",A23-0.03)</f>
        <v>0.05</v>
      </c>
      <c r="B24" s="5">
        <f>IF(A23="","",A23+0.05)</f>
        <v>0.13</v>
      </c>
      <c r="C24" s="21">
        <f>IF(C23="","",C23-0.15)</f>
        <v>1.274</v>
      </c>
      <c r="D24" s="22">
        <f>IF(C23="","",C23+0.1)</f>
        <v>1.524</v>
      </c>
      <c r="E24" s="21">
        <f>IF(D3="","",E23-0.05)</f>
        <v>80.798</v>
      </c>
      <c r="F24" s="22">
        <f>IF(D3="","",E23+0.05)</f>
        <v>80.898</v>
      </c>
      <c r="G24" s="21">
        <f>IF(D3="","",G23-0.05)</f>
        <v>77.95</v>
      </c>
      <c r="H24" s="22">
        <f>IF(D3="","",G23+0.05)</f>
        <v>78.05</v>
      </c>
      <c r="I24" s="21">
        <f>IF(D5="","",I23-0.05)</f>
        <v>2.353</v>
      </c>
      <c r="J24" s="22">
        <f>IF(D5="","",I23+0.05)</f>
        <v>2.453</v>
      </c>
    </row>
    <row r="25" spans="1:8" s="3" customFormat="1" ht="15" customHeight="1">
      <c r="A25" s="239"/>
      <c r="B25" s="239"/>
      <c r="C25" s="239"/>
      <c r="D25" s="239"/>
      <c r="E25" s="239"/>
      <c r="F25" s="239"/>
      <c r="G25" s="239"/>
      <c r="H25" s="239"/>
    </row>
    <row r="26" spans="1:12" s="3" customFormat="1" ht="21" customHeight="1" hidden="1" thickBot="1">
      <c r="A26" s="26"/>
      <c r="B26" s="26"/>
      <c r="C26" s="26"/>
      <c r="D26" s="228" t="s">
        <v>20</v>
      </c>
      <c r="E26" s="229"/>
      <c r="F26" s="229"/>
      <c r="G26" s="230"/>
      <c r="H26" s="26"/>
      <c r="I26" s="26"/>
      <c r="J26" s="26"/>
      <c r="K26" s="26"/>
      <c r="L26" s="26"/>
    </row>
    <row r="27" spans="1:12" s="3" customFormat="1" ht="31.5" customHeight="1" hidden="1" thickBot="1">
      <c r="A27" s="84" t="s">
        <v>21</v>
      </c>
      <c r="B27" s="85" t="s">
        <v>932</v>
      </c>
      <c r="C27" s="85" t="s">
        <v>22</v>
      </c>
      <c r="D27" s="86" t="s">
        <v>930</v>
      </c>
      <c r="E27" s="87" t="s">
        <v>931</v>
      </c>
      <c r="F27" s="85" t="s">
        <v>23</v>
      </c>
      <c r="G27" s="86" t="s">
        <v>24</v>
      </c>
      <c r="H27" s="85" t="s">
        <v>25</v>
      </c>
      <c r="I27" s="85" t="s">
        <v>26</v>
      </c>
      <c r="J27" s="85" t="s">
        <v>27</v>
      </c>
      <c r="K27" s="88" t="s">
        <v>28</v>
      </c>
      <c r="L27" s="89" t="s">
        <v>29</v>
      </c>
    </row>
    <row r="28" spans="1:13" s="3" customFormat="1" ht="13.5" customHeight="1" hidden="1" thickBot="1">
      <c r="A28" s="65">
        <v>2395</v>
      </c>
      <c r="B28" s="60">
        <f aca="true" t="shared" si="0" ref="B28:B91">IF(G28=$D$5,IF(D28&lt;$D$3,IF(I28&lt;&gt;0,1,""),""),"")</f>
      </c>
      <c r="C28" s="60" t="s">
        <v>30</v>
      </c>
      <c r="D28" s="63">
        <v>658.88</v>
      </c>
      <c r="E28" s="61">
        <f aca="true" t="shared" si="1" ref="E28:E72">D28+(G28*2)</f>
        <v>669.54</v>
      </c>
      <c r="F28" s="62" t="s">
        <v>34</v>
      </c>
      <c r="G28" s="63">
        <v>5.33</v>
      </c>
      <c r="H28" s="64" t="s">
        <v>325</v>
      </c>
      <c r="I28" s="60" t="s">
        <v>333</v>
      </c>
      <c r="J28" s="60" t="s">
        <v>33</v>
      </c>
      <c r="K28" s="60"/>
      <c r="L28" s="66"/>
      <c r="M28" s="90">
        <v>1</v>
      </c>
    </row>
    <row r="29" spans="1:12" s="3" customFormat="1" ht="13.5" customHeight="1" hidden="1">
      <c r="A29" s="67">
        <v>2475</v>
      </c>
      <c r="B29" s="60">
        <f t="shared" si="0"/>
      </c>
      <c r="C29" s="27" t="s">
        <v>30</v>
      </c>
      <c r="D29" s="28">
        <v>658.88</v>
      </c>
      <c r="E29" s="30">
        <f t="shared" si="1"/>
        <v>672.86</v>
      </c>
      <c r="F29" s="31" t="s">
        <v>34</v>
      </c>
      <c r="G29" s="27">
        <v>6.99</v>
      </c>
      <c r="H29" s="27" t="s">
        <v>325</v>
      </c>
      <c r="I29" s="27" t="s">
        <v>383</v>
      </c>
      <c r="J29" s="27" t="s">
        <v>33</v>
      </c>
      <c r="K29" s="27"/>
      <c r="L29" s="68"/>
    </row>
    <row r="30" spans="1:12" s="3" customFormat="1" ht="13.5" customHeight="1" hidden="1">
      <c r="A30" s="67">
        <v>2394</v>
      </c>
      <c r="B30" s="60">
        <f t="shared" si="0"/>
      </c>
      <c r="C30" s="27" t="s">
        <v>30</v>
      </c>
      <c r="D30" s="28">
        <v>633.48</v>
      </c>
      <c r="E30" s="30">
        <f t="shared" si="1"/>
        <v>644.14</v>
      </c>
      <c r="F30" s="31" t="s">
        <v>34</v>
      </c>
      <c r="G30" s="28">
        <v>5.33</v>
      </c>
      <c r="H30" s="37" t="s">
        <v>325</v>
      </c>
      <c r="I30" s="27" t="s">
        <v>332</v>
      </c>
      <c r="J30" s="27" t="s">
        <v>33</v>
      </c>
      <c r="K30" s="27"/>
      <c r="L30" s="69"/>
    </row>
    <row r="31" spans="1:12" s="3" customFormat="1" ht="13.5" customHeight="1" hidden="1">
      <c r="A31" s="67">
        <v>2474</v>
      </c>
      <c r="B31" s="60">
        <f t="shared" si="0"/>
      </c>
      <c r="C31" s="27" t="s">
        <v>30</v>
      </c>
      <c r="D31" s="28">
        <v>633.48</v>
      </c>
      <c r="E31" s="30">
        <f t="shared" si="1"/>
        <v>647.46</v>
      </c>
      <c r="F31" s="31" t="s">
        <v>34</v>
      </c>
      <c r="G31" s="27">
        <v>6.99</v>
      </c>
      <c r="H31" s="27" t="s">
        <v>325</v>
      </c>
      <c r="I31" s="27" t="s">
        <v>382</v>
      </c>
      <c r="J31" s="27" t="s">
        <v>33</v>
      </c>
      <c r="K31" s="27"/>
      <c r="L31" s="68"/>
    </row>
    <row r="32" spans="1:12" s="3" customFormat="1" ht="13.5" customHeight="1" hidden="1">
      <c r="A32" s="67">
        <v>2393</v>
      </c>
      <c r="B32" s="60">
        <f t="shared" si="0"/>
      </c>
      <c r="C32" s="27" t="s">
        <v>30</v>
      </c>
      <c r="D32" s="28">
        <v>608.08</v>
      </c>
      <c r="E32" s="30">
        <f t="shared" si="1"/>
        <v>618.74</v>
      </c>
      <c r="F32" s="31" t="s">
        <v>34</v>
      </c>
      <c r="G32" s="28">
        <v>5.33</v>
      </c>
      <c r="H32" s="37" t="s">
        <v>325</v>
      </c>
      <c r="I32" s="27" t="s">
        <v>331</v>
      </c>
      <c r="J32" s="27" t="s">
        <v>33</v>
      </c>
      <c r="K32" s="27"/>
      <c r="L32" s="69"/>
    </row>
    <row r="33" spans="1:12" s="3" customFormat="1" ht="13.5" customHeight="1" hidden="1">
      <c r="A33" s="67">
        <v>2473</v>
      </c>
      <c r="B33" s="60">
        <f t="shared" si="0"/>
      </c>
      <c r="C33" s="27" t="s">
        <v>30</v>
      </c>
      <c r="D33" s="28">
        <v>608.08</v>
      </c>
      <c r="E33" s="30">
        <f t="shared" si="1"/>
        <v>622.0600000000001</v>
      </c>
      <c r="F33" s="31" t="s">
        <v>34</v>
      </c>
      <c r="G33" s="27">
        <v>6.99</v>
      </c>
      <c r="H33" s="27" t="s">
        <v>325</v>
      </c>
      <c r="I33" s="27" t="s">
        <v>381</v>
      </c>
      <c r="J33" s="27" t="s">
        <v>33</v>
      </c>
      <c r="K33" s="27"/>
      <c r="L33" s="68"/>
    </row>
    <row r="34" spans="1:12" s="3" customFormat="1" ht="13.5" customHeight="1" hidden="1">
      <c r="A34" s="67">
        <v>2392</v>
      </c>
      <c r="B34" s="60">
        <f t="shared" si="0"/>
      </c>
      <c r="C34" s="27" t="s">
        <v>30</v>
      </c>
      <c r="D34" s="28">
        <v>582.68</v>
      </c>
      <c r="E34" s="30">
        <f t="shared" si="1"/>
        <v>593.3399999999999</v>
      </c>
      <c r="F34" s="31" t="s">
        <v>34</v>
      </c>
      <c r="G34" s="28">
        <v>5.33</v>
      </c>
      <c r="H34" s="37" t="s">
        <v>325</v>
      </c>
      <c r="I34" s="27" t="s">
        <v>330</v>
      </c>
      <c r="J34" s="27" t="s">
        <v>33</v>
      </c>
      <c r="K34" s="27"/>
      <c r="L34" s="69"/>
    </row>
    <row r="35" spans="1:12" s="3" customFormat="1" ht="13.5" customHeight="1" hidden="1">
      <c r="A35" s="67">
        <v>2472</v>
      </c>
      <c r="B35" s="60">
        <f t="shared" si="0"/>
      </c>
      <c r="C35" s="27" t="s">
        <v>30</v>
      </c>
      <c r="D35" s="28">
        <v>582.68</v>
      </c>
      <c r="E35" s="30">
        <f t="shared" si="1"/>
        <v>596.66</v>
      </c>
      <c r="F35" s="31" t="s">
        <v>34</v>
      </c>
      <c r="G35" s="27">
        <v>6.99</v>
      </c>
      <c r="H35" s="27" t="s">
        <v>325</v>
      </c>
      <c r="I35" s="27" t="s">
        <v>380</v>
      </c>
      <c r="J35" s="27" t="s">
        <v>33</v>
      </c>
      <c r="K35" s="27"/>
      <c r="L35" s="68"/>
    </row>
    <row r="36" spans="1:12" s="3" customFormat="1" ht="13.5" customHeight="1" hidden="1">
      <c r="A36" s="67">
        <v>2471</v>
      </c>
      <c r="B36" s="60">
        <f t="shared" si="0"/>
      </c>
      <c r="C36" s="27" t="s">
        <v>30</v>
      </c>
      <c r="D36" s="28">
        <v>557.66</v>
      </c>
      <c r="E36" s="30">
        <f t="shared" si="1"/>
        <v>571.64</v>
      </c>
      <c r="F36" s="31" t="s">
        <v>34</v>
      </c>
      <c r="G36" s="27">
        <v>6.99</v>
      </c>
      <c r="H36" s="27" t="s">
        <v>325</v>
      </c>
      <c r="I36" s="27" t="s">
        <v>379</v>
      </c>
      <c r="J36" s="27" t="s">
        <v>33</v>
      </c>
      <c r="K36" s="27"/>
      <c r="L36" s="68"/>
    </row>
    <row r="37" spans="1:12" s="3" customFormat="1" ht="13.5" customHeight="1" hidden="1">
      <c r="A37" s="67">
        <v>2391</v>
      </c>
      <c r="B37" s="60">
        <f t="shared" si="0"/>
      </c>
      <c r="C37" s="27" t="s">
        <v>30</v>
      </c>
      <c r="D37" s="28">
        <v>557.61</v>
      </c>
      <c r="E37" s="30">
        <f t="shared" si="1"/>
        <v>568.27</v>
      </c>
      <c r="F37" s="31" t="s">
        <v>34</v>
      </c>
      <c r="G37" s="28">
        <v>5.33</v>
      </c>
      <c r="H37" s="37" t="s">
        <v>325</v>
      </c>
      <c r="I37" s="27" t="s">
        <v>329</v>
      </c>
      <c r="J37" s="27" t="s">
        <v>33</v>
      </c>
      <c r="K37" s="27"/>
      <c r="L37" s="69"/>
    </row>
    <row r="38" spans="1:12" s="3" customFormat="1" ht="13.5" customHeight="1" hidden="1">
      <c r="A38" s="67">
        <v>2470</v>
      </c>
      <c r="B38" s="60">
        <f t="shared" si="0"/>
      </c>
      <c r="C38" s="27" t="s">
        <v>30</v>
      </c>
      <c r="D38" s="28">
        <v>532.26</v>
      </c>
      <c r="E38" s="30">
        <f t="shared" si="1"/>
        <v>546.24</v>
      </c>
      <c r="F38" s="31" t="s">
        <v>34</v>
      </c>
      <c r="G38" s="27">
        <v>6.99</v>
      </c>
      <c r="H38" s="27" t="s">
        <v>325</v>
      </c>
      <c r="I38" s="27" t="s">
        <v>378</v>
      </c>
      <c r="J38" s="27" t="s">
        <v>33</v>
      </c>
      <c r="K38" s="27"/>
      <c r="L38" s="68"/>
    </row>
    <row r="39" spans="1:12" s="3" customFormat="1" ht="13.5" customHeight="1" hidden="1">
      <c r="A39" s="67">
        <v>2390</v>
      </c>
      <c r="B39" s="60">
        <f t="shared" si="0"/>
      </c>
      <c r="C39" s="27" t="s">
        <v>30</v>
      </c>
      <c r="D39" s="28">
        <v>532.21</v>
      </c>
      <c r="E39" s="30">
        <f t="shared" si="1"/>
        <v>542.87</v>
      </c>
      <c r="F39" s="31" t="s">
        <v>34</v>
      </c>
      <c r="G39" s="28">
        <v>5.33</v>
      </c>
      <c r="H39" s="37" t="s">
        <v>325</v>
      </c>
      <c r="I39" s="27" t="s">
        <v>328</v>
      </c>
      <c r="J39" s="27" t="s">
        <v>33</v>
      </c>
      <c r="K39" s="27"/>
      <c r="L39" s="69"/>
    </row>
    <row r="40" spans="1:12" s="3" customFormat="1" ht="13.5" customHeight="1" hidden="1">
      <c r="A40" s="67">
        <v>2469</v>
      </c>
      <c r="B40" s="60">
        <f t="shared" si="0"/>
      </c>
      <c r="C40" s="27" t="s">
        <v>30</v>
      </c>
      <c r="D40" s="28">
        <v>506.86</v>
      </c>
      <c r="E40" s="30">
        <f t="shared" si="1"/>
        <v>520.84</v>
      </c>
      <c r="F40" s="31" t="s">
        <v>34</v>
      </c>
      <c r="G40" s="27">
        <v>6.99</v>
      </c>
      <c r="H40" s="27" t="s">
        <v>325</v>
      </c>
      <c r="I40" s="27" t="s">
        <v>377</v>
      </c>
      <c r="J40" s="27" t="s">
        <v>33</v>
      </c>
      <c r="K40" s="27"/>
      <c r="L40" s="68"/>
    </row>
    <row r="41" spans="1:12" s="3" customFormat="1" ht="13.5" customHeight="1" hidden="1">
      <c r="A41" s="67">
        <v>2389</v>
      </c>
      <c r="B41" s="60">
        <f t="shared" si="0"/>
      </c>
      <c r="C41" s="27" t="s">
        <v>30</v>
      </c>
      <c r="D41" s="28">
        <v>506.81</v>
      </c>
      <c r="E41" s="30">
        <f t="shared" si="1"/>
        <v>517.47</v>
      </c>
      <c r="F41" s="31" t="s">
        <v>34</v>
      </c>
      <c r="G41" s="28">
        <v>5.33</v>
      </c>
      <c r="H41" s="37" t="s">
        <v>325</v>
      </c>
      <c r="I41" s="27" t="s">
        <v>327</v>
      </c>
      <c r="J41" s="27" t="s">
        <v>33</v>
      </c>
      <c r="K41" s="27"/>
      <c r="L41" s="69"/>
    </row>
    <row r="42" spans="1:12" s="3" customFormat="1" ht="13.5" customHeight="1" hidden="1">
      <c r="A42" s="67">
        <v>2468</v>
      </c>
      <c r="B42" s="60">
        <f t="shared" si="0"/>
      </c>
      <c r="C42" s="27" t="s">
        <v>30</v>
      </c>
      <c r="D42" s="28">
        <v>494.16</v>
      </c>
      <c r="E42" s="30">
        <f t="shared" si="1"/>
        <v>508.14000000000004</v>
      </c>
      <c r="F42" s="31" t="s">
        <v>34</v>
      </c>
      <c r="G42" s="27">
        <v>6.99</v>
      </c>
      <c r="H42" s="27" t="s">
        <v>325</v>
      </c>
      <c r="I42" s="27" t="s">
        <v>376</v>
      </c>
      <c r="J42" s="27" t="s">
        <v>33</v>
      </c>
      <c r="K42" s="27"/>
      <c r="L42" s="68"/>
    </row>
    <row r="43" spans="1:12" s="3" customFormat="1" ht="13.5" customHeight="1" hidden="1">
      <c r="A43" s="67">
        <v>2467</v>
      </c>
      <c r="B43" s="60">
        <f t="shared" si="0"/>
      </c>
      <c r="C43" s="27" t="s">
        <v>30</v>
      </c>
      <c r="D43" s="28">
        <v>481.46</v>
      </c>
      <c r="E43" s="30">
        <f t="shared" si="1"/>
        <v>495.44</v>
      </c>
      <c r="F43" s="31" t="s">
        <v>34</v>
      </c>
      <c r="G43" s="27">
        <v>6.99</v>
      </c>
      <c r="H43" s="27" t="s">
        <v>325</v>
      </c>
      <c r="I43" s="27" t="s">
        <v>375</v>
      </c>
      <c r="J43" s="27" t="s">
        <v>33</v>
      </c>
      <c r="K43" s="27"/>
      <c r="L43" s="68"/>
    </row>
    <row r="44" spans="1:12" ht="12.75" hidden="1">
      <c r="A44" s="67">
        <v>2388</v>
      </c>
      <c r="B44" s="60">
        <f t="shared" si="0"/>
      </c>
      <c r="C44" s="27" t="s">
        <v>30</v>
      </c>
      <c r="D44" s="28">
        <v>481.41</v>
      </c>
      <c r="E44" s="30">
        <f t="shared" si="1"/>
        <v>492.07000000000005</v>
      </c>
      <c r="F44" s="31" t="s">
        <v>34</v>
      </c>
      <c r="G44" s="28">
        <v>5.33</v>
      </c>
      <c r="H44" s="37" t="s">
        <v>325</v>
      </c>
      <c r="I44" s="27" t="s">
        <v>326</v>
      </c>
      <c r="J44" s="27" t="s">
        <v>33</v>
      </c>
      <c r="K44" s="27"/>
      <c r="L44" s="69"/>
    </row>
    <row r="45" spans="1:12" ht="12.75" hidden="1">
      <c r="A45" s="70" t="s">
        <v>763</v>
      </c>
      <c r="B45" s="60">
        <f t="shared" si="0"/>
      </c>
      <c r="C45" s="27" t="s">
        <v>30</v>
      </c>
      <c r="D45" s="40">
        <v>474.4</v>
      </c>
      <c r="E45" s="30">
        <f t="shared" si="1"/>
        <v>485.79999999999995</v>
      </c>
      <c r="F45" s="31" t="s">
        <v>34</v>
      </c>
      <c r="G45" s="40">
        <v>5.7</v>
      </c>
      <c r="H45" s="27" t="s">
        <v>31</v>
      </c>
      <c r="I45" s="27"/>
      <c r="J45" s="27" t="s">
        <v>33</v>
      </c>
      <c r="K45" s="27"/>
      <c r="L45" s="68"/>
    </row>
    <row r="46" spans="1:12" ht="12.75" hidden="1">
      <c r="A46" s="67">
        <v>2466</v>
      </c>
      <c r="B46" s="60">
        <f t="shared" si="0"/>
      </c>
      <c r="C46" s="27" t="s">
        <v>30</v>
      </c>
      <c r="D46" s="28">
        <v>468.76</v>
      </c>
      <c r="E46" s="30">
        <f t="shared" si="1"/>
        <v>482.74</v>
      </c>
      <c r="F46" s="31" t="s">
        <v>34</v>
      </c>
      <c r="G46" s="27">
        <v>6.99</v>
      </c>
      <c r="H46" s="27" t="s">
        <v>31</v>
      </c>
      <c r="I46" s="27" t="s">
        <v>374</v>
      </c>
      <c r="J46" s="27" t="s">
        <v>33</v>
      </c>
      <c r="K46" s="27"/>
      <c r="L46" s="68"/>
    </row>
    <row r="47" spans="1:12" ht="12.75" hidden="1">
      <c r="A47" s="67">
        <v>2284</v>
      </c>
      <c r="B47" s="60">
        <f t="shared" si="0"/>
      </c>
      <c r="C47" s="27" t="s">
        <v>30</v>
      </c>
      <c r="D47" s="28">
        <v>456.06</v>
      </c>
      <c r="E47" s="30">
        <f t="shared" si="1"/>
        <v>463.12</v>
      </c>
      <c r="F47" s="31" t="s">
        <v>34</v>
      </c>
      <c r="G47" s="28">
        <v>3.53</v>
      </c>
      <c r="H47" s="27" t="s">
        <v>31</v>
      </c>
      <c r="I47" s="27" t="s">
        <v>245</v>
      </c>
      <c r="J47" s="27" t="s">
        <v>33</v>
      </c>
      <c r="K47" s="27"/>
      <c r="L47" s="68"/>
    </row>
    <row r="48" spans="1:12" ht="12.75" hidden="1">
      <c r="A48" s="67">
        <v>2387</v>
      </c>
      <c r="B48" s="60">
        <f t="shared" si="0"/>
      </c>
      <c r="C48" s="27" t="s">
        <v>30</v>
      </c>
      <c r="D48" s="28">
        <v>456.06</v>
      </c>
      <c r="E48" s="30">
        <f t="shared" si="1"/>
        <v>466.72</v>
      </c>
      <c r="F48" s="31" t="s">
        <v>34</v>
      </c>
      <c r="G48" s="28">
        <v>5.33</v>
      </c>
      <c r="H48" s="37" t="s">
        <v>31</v>
      </c>
      <c r="I48" s="27" t="s">
        <v>324</v>
      </c>
      <c r="J48" s="27" t="s">
        <v>33</v>
      </c>
      <c r="K48" s="27"/>
      <c r="L48" s="69"/>
    </row>
    <row r="49" spans="1:12" ht="12.75" hidden="1">
      <c r="A49" s="67">
        <v>2465</v>
      </c>
      <c r="B49" s="60">
        <f t="shared" si="0"/>
      </c>
      <c r="C49" s="27" t="s">
        <v>30</v>
      </c>
      <c r="D49" s="28">
        <v>454.06</v>
      </c>
      <c r="E49" s="30">
        <f t="shared" si="1"/>
        <v>468.04</v>
      </c>
      <c r="F49" s="31" t="s">
        <v>34</v>
      </c>
      <c r="G49" s="27">
        <v>6.99</v>
      </c>
      <c r="H49" s="27" t="s">
        <v>31</v>
      </c>
      <c r="I49" s="27" t="s">
        <v>373</v>
      </c>
      <c r="J49" s="27" t="s">
        <v>33</v>
      </c>
      <c r="K49" s="27"/>
      <c r="L49" s="68"/>
    </row>
    <row r="50" spans="1:12" ht="12.75" hidden="1">
      <c r="A50" s="67">
        <v>2464</v>
      </c>
      <c r="B50" s="60">
        <f t="shared" si="0"/>
      </c>
      <c r="C50" s="27" t="s">
        <v>30</v>
      </c>
      <c r="D50" s="28">
        <v>443.36</v>
      </c>
      <c r="E50" s="30">
        <f t="shared" si="1"/>
        <v>457.34000000000003</v>
      </c>
      <c r="F50" s="31" t="s">
        <v>34</v>
      </c>
      <c r="G50" s="27">
        <v>6.99</v>
      </c>
      <c r="H50" s="27" t="s">
        <v>31</v>
      </c>
      <c r="I50" s="27" t="s">
        <v>372</v>
      </c>
      <c r="J50" s="27" t="s">
        <v>33</v>
      </c>
      <c r="K50" s="27"/>
      <c r="L50" s="68"/>
    </row>
    <row r="51" spans="1:12" ht="12.75" hidden="1">
      <c r="A51" s="70" t="s">
        <v>762</v>
      </c>
      <c r="B51" s="60">
        <f t="shared" si="0"/>
      </c>
      <c r="C51" s="27" t="s">
        <v>30</v>
      </c>
      <c r="D51" s="40">
        <v>439.3</v>
      </c>
      <c r="E51" s="30">
        <f t="shared" si="1"/>
        <v>450.7</v>
      </c>
      <c r="F51" s="31" t="s">
        <v>34</v>
      </c>
      <c r="G51" s="40">
        <v>5.7</v>
      </c>
      <c r="H51" s="27" t="s">
        <v>31</v>
      </c>
      <c r="I51" s="27"/>
      <c r="J51" s="27" t="s">
        <v>33</v>
      </c>
      <c r="K51" s="27"/>
      <c r="L51" s="68"/>
    </row>
    <row r="52" spans="1:12" ht="12.75" hidden="1">
      <c r="A52" s="67">
        <v>2283</v>
      </c>
      <c r="B52" s="60">
        <f t="shared" si="0"/>
      </c>
      <c r="C52" s="27" t="s">
        <v>30</v>
      </c>
      <c r="D52" s="28">
        <v>430.66</v>
      </c>
      <c r="E52" s="30">
        <f t="shared" si="1"/>
        <v>437.72</v>
      </c>
      <c r="F52" s="31" t="s">
        <v>34</v>
      </c>
      <c r="G52" s="28">
        <v>3.53</v>
      </c>
      <c r="H52" s="27" t="s">
        <v>31</v>
      </c>
      <c r="I52" s="27" t="s">
        <v>244</v>
      </c>
      <c r="J52" s="27" t="s">
        <v>33</v>
      </c>
      <c r="K52" s="27"/>
      <c r="L52" s="68"/>
    </row>
    <row r="53" spans="1:12" ht="12.75" hidden="1">
      <c r="A53" s="67">
        <v>2386</v>
      </c>
      <c r="B53" s="60">
        <f t="shared" si="0"/>
      </c>
      <c r="C53" s="27" t="s">
        <v>30</v>
      </c>
      <c r="D53" s="28">
        <v>430.66</v>
      </c>
      <c r="E53" s="30">
        <f t="shared" si="1"/>
        <v>441.32000000000005</v>
      </c>
      <c r="F53" s="31" t="s">
        <v>34</v>
      </c>
      <c r="G53" s="28">
        <v>5.33</v>
      </c>
      <c r="H53" s="37" t="s">
        <v>31</v>
      </c>
      <c r="I53" s="27" t="s">
        <v>323</v>
      </c>
      <c r="J53" s="27" t="s">
        <v>33</v>
      </c>
      <c r="K53" s="27"/>
      <c r="L53" s="69"/>
    </row>
    <row r="54" spans="1:12" ht="12.75" hidden="1">
      <c r="A54" s="67">
        <v>2463</v>
      </c>
      <c r="B54" s="60">
        <f t="shared" si="0"/>
      </c>
      <c r="C54" s="27" t="s">
        <v>30</v>
      </c>
      <c r="D54" s="28">
        <v>430.66</v>
      </c>
      <c r="E54" s="30">
        <f t="shared" si="1"/>
        <v>444.64000000000004</v>
      </c>
      <c r="F54" s="31" t="s">
        <v>34</v>
      </c>
      <c r="G54" s="27">
        <v>6.99</v>
      </c>
      <c r="H54" s="27" t="s">
        <v>31</v>
      </c>
      <c r="I54" s="27" t="s">
        <v>371</v>
      </c>
      <c r="J54" s="27" t="s">
        <v>33</v>
      </c>
      <c r="K54" s="27"/>
      <c r="L54" s="68"/>
    </row>
    <row r="55" spans="1:12" ht="12.75" hidden="1">
      <c r="A55" s="70" t="s">
        <v>774</v>
      </c>
      <c r="B55" s="60">
        <f t="shared" si="0"/>
      </c>
      <c r="C55" s="27" t="s">
        <v>30</v>
      </c>
      <c r="D55" s="40">
        <v>425</v>
      </c>
      <c r="E55" s="30">
        <f t="shared" si="1"/>
        <v>432</v>
      </c>
      <c r="F55" s="31" t="s">
        <v>34</v>
      </c>
      <c r="G55" s="40">
        <v>3.5</v>
      </c>
      <c r="H55" s="27" t="s">
        <v>31</v>
      </c>
      <c r="I55" s="27"/>
      <c r="J55" s="27" t="s">
        <v>33</v>
      </c>
      <c r="K55" s="27"/>
      <c r="L55" s="68"/>
    </row>
    <row r="56" spans="1:12" ht="12.75" hidden="1">
      <c r="A56" s="67">
        <v>2462</v>
      </c>
      <c r="B56" s="60">
        <f t="shared" si="0"/>
      </c>
      <c r="C56" s="27" t="s">
        <v>30</v>
      </c>
      <c r="D56" s="28">
        <v>417.96</v>
      </c>
      <c r="E56" s="30">
        <f t="shared" si="1"/>
        <v>431.94</v>
      </c>
      <c r="F56" s="31" t="s">
        <v>34</v>
      </c>
      <c r="G56" s="27">
        <v>6.99</v>
      </c>
      <c r="H56" s="27" t="s">
        <v>31</v>
      </c>
      <c r="I56" s="27" t="s">
        <v>370</v>
      </c>
      <c r="J56" s="27" t="s">
        <v>33</v>
      </c>
      <c r="K56" s="27"/>
      <c r="L56" s="68"/>
    </row>
    <row r="57" spans="1:12" ht="12.75" hidden="1">
      <c r="A57" s="67">
        <v>2282</v>
      </c>
      <c r="B57" s="60">
        <f t="shared" si="0"/>
      </c>
      <c r="C57" s="27" t="s">
        <v>30</v>
      </c>
      <c r="D57" s="28">
        <v>405.26</v>
      </c>
      <c r="E57" s="30">
        <f t="shared" si="1"/>
        <v>412.32</v>
      </c>
      <c r="F57" s="31" t="s">
        <v>34</v>
      </c>
      <c r="G57" s="28">
        <v>3.53</v>
      </c>
      <c r="H57" s="27" t="s">
        <v>31</v>
      </c>
      <c r="I57" s="27" t="s">
        <v>243</v>
      </c>
      <c r="J57" s="27" t="s">
        <v>33</v>
      </c>
      <c r="K57" s="27"/>
      <c r="L57" s="68"/>
    </row>
    <row r="58" spans="1:12" ht="12.75" hidden="1">
      <c r="A58" s="67">
        <v>2461</v>
      </c>
      <c r="B58" s="60">
        <f t="shared" si="0"/>
      </c>
      <c r="C58" s="27" t="s">
        <v>30</v>
      </c>
      <c r="D58" s="28">
        <v>405.26</v>
      </c>
      <c r="E58" s="30">
        <f t="shared" si="1"/>
        <v>419.24</v>
      </c>
      <c r="F58" s="31" t="s">
        <v>34</v>
      </c>
      <c r="G58" s="27">
        <v>6.99</v>
      </c>
      <c r="H58" s="27" t="s">
        <v>31</v>
      </c>
      <c r="I58" s="27" t="s">
        <v>369</v>
      </c>
      <c r="J58" s="27" t="s">
        <v>33</v>
      </c>
      <c r="K58" s="27"/>
      <c r="L58" s="68"/>
    </row>
    <row r="59" spans="1:12" ht="12.75" hidden="1">
      <c r="A59" s="67">
        <v>6872</v>
      </c>
      <c r="B59" s="60">
        <f t="shared" si="0"/>
      </c>
      <c r="C59" s="27" t="s">
        <v>30</v>
      </c>
      <c r="D59" s="28">
        <v>395</v>
      </c>
      <c r="E59" s="30">
        <f t="shared" si="1"/>
        <v>403</v>
      </c>
      <c r="F59" s="31"/>
      <c r="G59" s="27">
        <v>4</v>
      </c>
      <c r="H59" s="37" t="s">
        <v>31</v>
      </c>
      <c r="I59" s="27"/>
      <c r="J59" s="27" t="s">
        <v>33</v>
      </c>
      <c r="K59" s="27" t="s">
        <v>418</v>
      </c>
      <c r="L59" s="68"/>
    </row>
    <row r="60" spans="1:12" ht="12.75" hidden="1">
      <c r="A60" s="67">
        <v>2460</v>
      </c>
      <c r="B60" s="60">
        <f t="shared" si="0"/>
      </c>
      <c r="C60" s="27" t="s">
        <v>30</v>
      </c>
      <c r="D60" s="28">
        <v>393.07</v>
      </c>
      <c r="E60" s="30">
        <f t="shared" si="1"/>
        <v>407.05</v>
      </c>
      <c r="F60" s="31" t="s">
        <v>34</v>
      </c>
      <c r="G60" s="27">
        <v>6.99</v>
      </c>
      <c r="H60" s="27" t="s">
        <v>31</v>
      </c>
      <c r="I60" s="27" t="s">
        <v>368</v>
      </c>
      <c r="J60" s="27" t="s">
        <v>33</v>
      </c>
      <c r="K60" s="27"/>
      <c r="L60" s="68"/>
    </row>
    <row r="61" spans="1:12" ht="12.75" hidden="1">
      <c r="A61" s="67" t="s">
        <v>922</v>
      </c>
      <c r="B61" s="60">
        <f t="shared" si="0"/>
      </c>
      <c r="C61" s="27" t="s">
        <v>30</v>
      </c>
      <c r="D61" s="28">
        <v>392</v>
      </c>
      <c r="E61" s="30">
        <f t="shared" si="1"/>
        <v>399.06</v>
      </c>
      <c r="F61" s="31"/>
      <c r="G61" s="28">
        <v>3.53</v>
      </c>
      <c r="H61" s="27" t="s">
        <v>923</v>
      </c>
      <c r="I61" s="27" t="s">
        <v>430</v>
      </c>
      <c r="J61" s="27"/>
      <c r="K61" s="27"/>
      <c r="L61" s="68"/>
    </row>
    <row r="62" spans="1:12" ht="12.75" hidden="1">
      <c r="A62" s="67">
        <v>2384</v>
      </c>
      <c r="B62" s="60">
        <f t="shared" si="0"/>
      </c>
      <c r="C62" s="27" t="s">
        <v>30</v>
      </c>
      <c r="D62" s="28">
        <v>380.37</v>
      </c>
      <c r="E62" s="30">
        <f t="shared" si="1"/>
        <v>391.03000000000003</v>
      </c>
      <c r="F62" s="31" t="s">
        <v>34</v>
      </c>
      <c r="G62" s="28">
        <v>5.33</v>
      </c>
      <c r="H62" s="37" t="s">
        <v>31</v>
      </c>
      <c r="I62" s="27" t="s">
        <v>321</v>
      </c>
      <c r="J62" s="27" t="s">
        <v>33</v>
      </c>
      <c r="K62" s="27"/>
      <c r="L62" s="69"/>
    </row>
    <row r="63" spans="1:12" ht="12.75" hidden="1">
      <c r="A63" s="67">
        <v>2459</v>
      </c>
      <c r="B63" s="60">
        <f t="shared" si="0"/>
      </c>
      <c r="C63" s="27" t="s">
        <v>30</v>
      </c>
      <c r="D63" s="28">
        <v>380.37</v>
      </c>
      <c r="E63" s="30">
        <f t="shared" si="1"/>
        <v>394.35</v>
      </c>
      <c r="F63" s="31" t="s">
        <v>34</v>
      </c>
      <c r="G63" s="27">
        <v>6.99</v>
      </c>
      <c r="H63" s="27" t="s">
        <v>31</v>
      </c>
      <c r="I63" s="27" t="s">
        <v>367</v>
      </c>
      <c r="J63" s="27" t="s">
        <v>33</v>
      </c>
      <c r="K63" s="27"/>
      <c r="L63" s="68"/>
    </row>
    <row r="64" spans="1:12" ht="12.75" hidden="1">
      <c r="A64" s="67">
        <v>2458</v>
      </c>
      <c r="B64" s="60">
        <f t="shared" si="0"/>
      </c>
      <c r="C64" s="27" t="s">
        <v>30</v>
      </c>
      <c r="D64" s="28">
        <v>367.67</v>
      </c>
      <c r="E64" s="30">
        <f t="shared" si="1"/>
        <v>381.65000000000003</v>
      </c>
      <c r="F64" s="31" t="s">
        <v>34</v>
      </c>
      <c r="G64" s="27">
        <v>6.99</v>
      </c>
      <c r="H64" s="27" t="s">
        <v>31</v>
      </c>
      <c r="I64" s="27" t="s">
        <v>366</v>
      </c>
      <c r="J64" s="27" t="s">
        <v>33</v>
      </c>
      <c r="K64" s="27"/>
      <c r="L64" s="68"/>
    </row>
    <row r="65" spans="1:12" ht="12.75" hidden="1">
      <c r="A65" s="67">
        <v>2280</v>
      </c>
      <c r="B65" s="60">
        <f t="shared" si="0"/>
      </c>
      <c r="C65" s="27" t="s">
        <v>30</v>
      </c>
      <c r="D65" s="28">
        <v>355.19</v>
      </c>
      <c r="E65" s="30">
        <f t="shared" si="1"/>
        <v>362.25</v>
      </c>
      <c r="F65" s="31" t="s">
        <v>34</v>
      </c>
      <c r="G65" s="28">
        <v>3.53</v>
      </c>
      <c r="H65" s="27" t="s">
        <v>31</v>
      </c>
      <c r="I65" s="27" t="s">
        <v>241</v>
      </c>
      <c r="J65" s="27" t="s">
        <v>33</v>
      </c>
      <c r="K65" s="27"/>
      <c r="L65" s="68"/>
    </row>
    <row r="66" spans="1:12" ht="12.75" hidden="1">
      <c r="A66" s="67">
        <v>2383</v>
      </c>
      <c r="B66" s="60">
        <f t="shared" si="0"/>
      </c>
      <c r="C66" s="27" t="s">
        <v>30</v>
      </c>
      <c r="D66" s="28">
        <v>354.97</v>
      </c>
      <c r="E66" s="30">
        <f t="shared" si="1"/>
        <v>365.63000000000005</v>
      </c>
      <c r="F66" s="31" t="s">
        <v>34</v>
      </c>
      <c r="G66" s="28">
        <v>5.33</v>
      </c>
      <c r="H66" s="37" t="s">
        <v>31</v>
      </c>
      <c r="I66" s="27" t="s">
        <v>320</v>
      </c>
      <c r="J66" s="27" t="s">
        <v>33</v>
      </c>
      <c r="K66" s="27"/>
      <c r="L66" s="69"/>
    </row>
    <row r="67" spans="1:12" ht="12.75" hidden="1">
      <c r="A67" s="67">
        <v>2457</v>
      </c>
      <c r="B67" s="60">
        <f t="shared" si="0"/>
      </c>
      <c r="C67" s="27" t="s">
        <v>30</v>
      </c>
      <c r="D67" s="28">
        <v>354.97</v>
      </c>
      <c r="E67" s="30">
        <f t="shared" si="1"/>
        <v>368.95000000000005</v>
      </c>
      <c r="F67" s="31" t="s">
        <v>34</v>
      </c>
      <c r="G67" s="27">
        <v>6.99</v>
      </c>
      <c r="H67" s="27" t="s">
        <v>31</v>
      </c>
      <c r="I67" s="27" t="s">
        <v>365</v>
      </c>
      <c r="J67" s="27" t="s">
        <v>33</v>
      </c>
      <c r="K67" s="27"/>
      <c r="L67" s="68"/>
    </row>
    <row r="68" spans="1:12" ht="12.75" hidden="1">
      <c r="A68" s="67" t="s">
        <v>913</v>
      </c>
      <c r="B68" s="60">
        <f t="shared" si="0"/>
      </c>
      <c r="C68" s="27" t="s">
        <v>30</v>
      </c>
      <c r="D68" s="28">
        <v>347</v>
      </c>
      <c r="E68" s="30">
        <f t="shared" si="1"/>
        <v>371</v>
      </c>
      <c r="F68" s="31"/>
      <c r="G68" s="28">
        <v>12</v>
      </c>
      <c r="H68" s="27" t="s">
        <v>914</v>
      </c>
      <c r="I68" s="27"/>
      <c r="J68" s="27" t="s">
        <v>33</v>
      </c>
      <c r="K68" s="27">
        <v>1</v>
      </c>
      <c r="L68" s="68"/>
    </row>
    <row r="69" spans="1:12" ht="12.75" hidden="1">
      <c r="A69" s="67">
        <v>2279</v>
      </c>
      <c r="B69" s="60">
        <f t="shared" si="0"/>
      </c>
      <c r="C69" s="27" t="s">
        <v>30</v>
      </c>
      <c r="D69" s="28">
        <v>329.79</v>
      </c>
      <c r="E69" s="30">
        <f t="shared" si="1"/>
        <v>336.85</v>
      </c>
      <c r="F69" s="31" t="s">
        <v>34</v>
      </c>
      <c r="G69" s="28">
        <v>3.53</v>
      </c>
      <c r="H69" s="27" t="s">
        <v>31</v>
      </c>
      <c r="I69" s="27" t="s">
        <v>240</v>
      </c>
      <c r="J69" s="27" t="s">
        <v>33</v>
      </c>
      <c r="K69" s="27"/>
      <c r="L69" s="68"/>
    </row>
    <row r="70" spans="1:12" ht="12.75" hidden="1">
      <c r="A70" s="67">
        <v>2382</v>
      </c>
      <c r="B70" s="60">
        <f t="shared" si="0"/>
      </c>
      <c r="C70" s="27" t="s">
        <v>30</v>
      </c>
      <c r="D70" s="28">
        <v>329.57</v>
      </c>
      <c r="E70" s="30">
        <f t="shared" si="1"/>
        <v>340.23</v>
      </c>
      <c r="F70" s="31" t="s">
        <v>34</v>
      </c>
      <c r="G70" s="28">
        <v>5.33</v>
      </c>
      <c r="H70" s="37" t="s">
        <v>31</v>
      </c>
      <c r="I70" s="27" t="s">
        <v>319</v>
      </c>
      <c r="J70" s="27" t="s">
        <v>33</v>
      </c>
      <c r="K70" s="27"/>
      <c r="L70" s="69"/>
    </row>
    <row r="71" spans="1:12" ht="12.75" hidden="1">
      <c r="A71" s="67">
        <v>2455</v>
      </c>
      <c r="B71" s="60">
        <f t="shared" si="0"/>
      </c>
      <c r="C71" s="27" t="s">
        <v>30</v>
      </c>
      <c r="D71" s="28">
        <v>329.57</v>
      </c>
      <c r="E71" s="30">
        <f t="shared" si="1"/>
        <v>343.55</v>
      </c>
      <c r="F71" s="31" t="s">
        <v>34</v>
      </c>
      <c r="G71" s="27">
        <v>6.99</v>
      </c>
      <c r="H71" s="27" t="s">
        <v>31</v>
      </c>
      <c r="I71" s="27" t="s">
        <v>364</v>
      </c>
      <c r="J71" s="27" t="s">
        <v>33</v>
      </c>
      <c r="K71" s="27"/>
      <c r="L71" s="68"/>
    </row>
    <row r="72" spans="1:12" ht="12.75" hidden="1">
      <c r="A72" s="67">
        <v>2454</v>
      </c>
      <c r="B72" s="60">
        <f t="shared" si="0"/>
      </c>
      <c r="C72" s="27" t="s">
        <v>30</v>
      </c>
      <c r="D72" s="28">
        <v>316.87</v>
      </c>
      <c r="E72" s="30">
        <f t="shared" si="1"/>
        <v>330.85</v>
      </c>
      <c r="F72" s="31" t="s">
        <v>34</v>
      </c>
      <c r="G72" s="27">
        <v>6.99</v>
      </c>
      <c r="H72" s="27" t="s">
        <v>31</v>
      </c>
      <c r="I72" s="27" t="s">
        <v>363</v>
      </c>
      <c r="J72" s="27" t="s">
        <v>33</v>
      </c>
      <c r="K72" s="27"/>
      <c r="L72" s="68"/>
    </row>
    <row r="73" spans="1:12" ht="12.75" hidden="1">
      <c r="A73" s="67">
        <v>6943</v>
      </c>
      <c r="B73" s="60">
        <f t="shared" si="0"/>
      </c>
      <c r="C73" s="27" t="s">
        <v>30</v>
      </c>
      <c r="D73" s="28">
        <v>315</v>
      </c>
      <c r="E73" s="28">
        <v>232</v>
      </c>
      <c r="F73" s="28"/>
      <c r="G73" s="28">
        <v>4</v>
      </c>
      <c r="H73" s="27" t="s">
        <v>31</v>
      </c>
      <c r="I73" s="27"/>
      <c r="J73" s="27"/>
      <c r="K73" s="27"/>
      <c r="L73" s="68"/>
    </row>
    <row r="74" spans="1:12" ht="12.75" hidden="1">
      <c r="A74" s="67">
        <v>9598</v>
      </c>
      <c r="B74" s="60">
        <f t="shared" si="0"/>
      </c>
      <c r="C74" s="27" t="s">
        <v>30</v>
      </c>
      <c r="D74" s="28">
        <v>311.46</v>
      </c>
      <c r="E74" s="28">
        <v>318.52</v>
      </c>
      <c r="F74" s="28" t="s">
        <v>34</v>
      </c>
      <c r="G74" s="28">
        <v>3.53</v>
      </c>
      <c r="H74" s="27" t="s">
        <v>384</v>
      </c>
      <c r="I74" s="27" t="s">
        <v>34</v>
      </c>
      <c r="J74" s="27" t="s">
        <v>33</v>
      </c>
      <c r="K74" s="27" t="s">
        <v>418</v>
      </c>
      <c r="L74" s="68"/>
    </row>
    <row r="75" spans="1:12" ht="12.75" hidden="1">
      <c r="A75" s="67">
        <v>9150</v>
      </c>
      <c r="B75" s="60">
        <f t="shared" si="0"/>
      </c>
      <c r="C75" s="27" t="s">
        <v>30</v>
      </c>
      <c r="D75" s="28">
        <v>311.15</v>
      </c>
      <c r="E75" s="28">
        <f aca="true" t="shared" si="2" ref="E75:E118">D75+(G75*2)</f>
        <v>318.21</v>
      </c>
      <c r="F75" s="28" t="s">
        <v>34</v>
      </c>
      <c r="G75" s="28">
        <v>3.53</v>
      </c>
      <c r="H75" s="27" t="s">
        <v>412</v>
      </c>
      <c r="I75" s="27" t="s">
        <v>34</v>
      </c>
      <c r="J75" s="27" t="s">
        <v>33</v>
      </c>
      <c r="K75" s="27" t="s">
        <v>418</v>
      </c>
      <c r="L75" s="68"/>
    </row>
    <row r="76" spans="1:12" ht="12.75" hidden="1">
      <c r="A76" s="67">
        <v>6631</v>
      </c>
      <c r="B76" s="60">
        <f t="shared" si="0"/>
      </c>
      <c r="C76" s="27" t="s">
        <v>30</v>
      </c>
      <c r="D76" s="28">
        <v>311</v>
      </c>
      <c r="E76" s="30">
        <f t="shared" si="2"/>
        <v>319</v>
      </c>
      <c r="F76" s="31" t="s">
        <v>34</v>
      </c>
      <c r="G76" s="28">
        <v>4</v>
      </c>
      <c r="H76" s="27" t="s">
        <v>31</v>
      </c>
      <c r="I76" s="27"/>
      <c r="J76" s="27" t="s">
        <v>33</v>
      </c>
      <c r="K76" s="27"/>
      <c r="L76" s="68"/>
    </row>
    <row r="77" spans="1:12" ht="12.75" hidden="1">
      <c r="A77" s="67">
        <v>2281</v>
      </c>
      <c r="B77" s="60">
        <f t="shared" si="0"/>
      </c>
      <c r="C77" s="27" t="s">
        <v>30</v>
      </c>
      <c r="D77" s="28">
        <v>308.59</v>
      </c>
      <c r="E77" s="30">
        <f t="shared" si="2"/>
        <v>315.65</v>
      </c>
      <c r="F77" s="31" t="s">
        <v>34</v>
      </c>
      <c r="G77" s="28">
        <v>3.53</v>
      </c>
      <c r="H77" s="27" t="s">
        <v>31</v>
      </c>
      <c r="I77" s="27" t="s">
        <v>242</v>
      </c>
      <c r="J77" s="27" t="s">
        <v>33</v>
      </c>
      <c r="K77" s="27"/>
      <c r="L77" s="68"/>
    </row>
    <row r="78" spans="1:12" ht="12.75" hidden="1">
      <c r="A78" s="67" t="s">
        <v>921</v>
      </c>
      <c r="B78" s="60">
        <f t="shared" si="0"/>
      </c>
      <c r="C78" s="27" t="s">
        <v>30</v>
      </c>
      <c r="D78" s="28">
        <v>306</v>
      </c>
      <c r="E78" s="30">
        <f t="shared" si="2"/>
        <v>314</v>
      </c>
      <c r="F78" s="31"/>
      <c r="G78" s="28">
        <v>4</v>
      </c>
      <c r="H78" s="27" t="s">
        <v>31</v>
      </c>
      <c r="I78" s="27"/>
      <c r="J78" s="27" t="s">
        <v>33</v>
      </c>
      <c r="K78" s="27" t="s">
        <v>418</v>
      </c>
      <c r="L78" s="68"/>
    </row>
    <row r="79" spans="1:12" ht="12.75" hidden="1">
      <c r="A79" s="67">
        <v>2385</v>
      </c>
      <c r="B79" s="60">
        <f t="shared" si="0"/>
      </c>
      <c r="C79" s="27" t="s">
        <v>30</v>
      </c>
      <c r="D79" s="28">
        <v>305.26</v>
      </c>
      <c r="E79" s="30">
        <f t="shared" si="2"/>
        <v>315.92</v>
      </c>
      <c r="F79" s="31" t="s">
        <v>34</v>
      </c>
      <c r="G79" s="28">
        <v>5.33</v>
      </c>
      <c r="H79" s="37" t="s">
        <v>31</v>
      </c>
      <c r="I79" s="27" t="s">
        <v>322</v>
      </c>
      <c r="J79" s="27" t="s">
        <v>33</v>
      </c>
      <c r="K79" s="27"/>
      <c r="L79" s="69"/>
    </row>
    <row r="80" spans="1:12" ht="12.75" hidden="1">
      <c r="A80" s="67">
        <v>2278</v>
      </c>
      <c r="B80" s="60">
        <f t="shared" si="0"/>
      </c>
      <c r="C80" s="27" t="s">
        <v>30</v>
      </c>
      <c r="D80" s="28">
        <v>304.39</v>
      </c>
      <c r="E80" s="30">
        <f t="shared" si="2"/>
        <v>311.45</v>
      </c>
      <c r="F80" s="31" t="s">
        <v>34</v>
      </c>
      <c r="G80" s="28">
        <v>3.53</v>
      </c>
      <c r="H80" s="27" t="s">
        <v>31</v>
      </c>
      <c r="I80" s="27" t="s">
        <v>239</v>
      </c>
      <c r="J80" s="27" t="s">
        <v>33</v>
      </c>
      <c r="K80" s="27"/>
      <c r="L80" s="68"/>
    </row>
    <row r="81" spans="1:12" ht="12.75" hidden="1">
      <c r="A81" s="67">
        <v>2381</v>
      </c>
      <c r="B81" s="60">
        <f t="shared" si="0"/>
      </c>
      <c r="C81" s="27" t="s">
        <v>30</v>
      </c>
      <c r="D81" s="28">
        <v>304.17</v>
      </c>
      <c r="E81" s="30">
        <f t="shared" si="2"/>
        <v>314.83000000000004</v>
      </c>
      <c r="F81" s="31" t="s">
        <v>34</v>
      </c>
      <c r="G81" s="28">
        <v>5.33</v>
      </c>
      <c r="H81" s="37" t="s">
        <v>31</v>
      </c>
      <c r="I81" s="27" t="s">
        <v>318</v>
      </c>
      <c r="J81" s="27" t="s">
        <v>33</v>
      </c>
      <c r="K81" s="27"/>
      <c r="L81" s="69"/>
    </row>
    <row r="82" spans="1:12" ht="12.75" hidden="1">
      <c r="A82" s="67">
        <v>2453</v>
      </c>
      <c r="B82" s="60">
        <f t="shared" si="0"/>
      </c>
      <c r="C82" s="27" t="s">
        <v>30</v>
      </c>
      <c r="D82" s="28">
        <v>304.17</v>
      </c>
      <c r="E82" s="30">
        <f t="shared" si="2"/>
        <v>318.15000000000003</v>
      </c>
      <c r="F82" s="31" t="s">
        <v>34</v>
      </c>
      <c r="G82" s="27">
        <v>6.99</v>
      </c>
      <c r="H82" s="27" t="s">
        <v>31</v>
      </c>
      <c r="I82" s="27" t="s">
        <v>362</v>
      </c>
      <c r="J82" s="27" t="s">
        <v>33</v>
      </c>
      <c r="K82" s="27"/>
      <c r="L82" s="68"/>
    </row>
    <row r="83" spans="1:12" ht="12.75" hidden="1">
      <c r="A83" s="67">
        <v>5496</v>
      </c>
      <c r="B83" s="60">
        <f t="shared" si="0"/>
      </c>
      <c r="C83" s="27" t="s">
        <v>30</v>
      </c>
      <c r="D83" s="28">
        <v>304</v>
      </c>
      <c r="E83" s="30">
        <f t="shared" si="2"/>
        <v>313.8</v>
      </c>
      <c r="F83" s="31"/>
      <c r="G83" s="28">
        <v>4.9</v>
      </c>
      <c r="H83" s="37" t="s">
        <v>31</v>
      </c>
      <c r="I83" s="27"/>
      <c r="J83" s="27" t="s">
        <v>33</v>
      </c>
      <c r="K83" s="27"/>
      <c r="L83" s="69"/>
    </row>
    <row r="84" spans="1:12" ht="12.75" hidden="1">
      <c r="A84" s="67">
        <v>2277</v>
      </c>
      <c r="B84" s="60">
        <f t="shared" si="0"/>
      </c>
      <c r="C84" s="27" t="s">
        <v>30</v>
      </c>
      <c r="D84" s="28">
        <v>291.69</v>
      </c>
      <c r="E84" s="30">
        <f t="shared" si="2"/>
        <v>298.75</v>
      </c>
      <c r="F84" s="31" t="s">
        <v>34</v>
      </c>
      <c r="G84" s="28">
        <v>3.53</v>
      </c>
      <c r="H84" s="27" t="s">
        <v>31</v>
      </c>
      <c r="I84" s="27" t="s">
        <v>238</v>
      </c>
      <c r="J84" s="27" t="s">
        <v>33</v>
      </c>
      <c r="K84" s="27"/>
      <c r="L84" s="68"/>
    </row>
    <row r="85" spans="1:12" ht="12.75" hidden="1">
      <c r="A85" s="67">
        <v>2380</v>
      </c>
      <c r="B85" s="60">
        <f t="shared" si="0"/>
      </c>
      <c r="C85" s="27" t="s">
        <v>30</v>
      </c>
      <c r="D85" s="28">
        <v>291.47</v>
      </c>
      <c r="E85" s="30">
        <f t="shared" si="2"/>
        <v>302.13000000000005</v>
      </c>
      <c r="F85" s="31" t="s">
        <v>34</v>
      </c>
      <c r="G85" s="28">
        <v>5.33</v>
      </c>
      <c r="H85" s="37" t="s">
        <v>31</v>
      </c>
      <c r="I85" s="27" t="s">
        <v>317</v>
      </c>
      <c r="J85" s="27" t="s">
        <v>33</v>
      </c>
      <c r="K85" s="27"/>
      <c r="L85" s="69"/>
    </row>
    <row r="86" spans="1:12" ht="12.75" hidden="1">
      <c r="A86" s="67">
        <v>2452</v>
      </c>
      <c r="B86" s="60">
        <f t="shared" si="0"/>
      </c>
      <c r="C86" s="27" t="s">
        <v>30</v>
      </c>
      <c r="D86" s="28">
        <v>291.47</v>
      </c>
      <c r="E86" s="30">
        <f t="shared" si="2"/>
        <v>305.45000000000005</v>
      </c>
      <c r="F86" s="31" t="s">
        <v>34</v>
      </c>
      <c r="G86" s="27">
        <v>6.99</v>
      </c>
      <c r="H86" s="27" t="s">
        <v>31</v>
      </c>
      <c r="I86" s="27" t="s">
        <v>361</v>
      </c>
      <c r="J86" s="27" t="s">
        <v>33</v>
      </c>
      <c r="K86" s="27"/>
      <c r="L86" s="68"/>
    </row>
    <row r="87" spans="1:12" ht="12.75" hidden="1">
      <c r="A87" s="67">
        <v>2276</v>
      </c>
      <c r="B87" s="60">
        <f t="shared" si="0"/>
      </c>
      <c r="C87" s="27" t="s">
        <v>30</v>
      </c>
      <c r="D87" s="28">
        <v>278.99</v>
      </c>
      <c r="E87" s="30">
        <f t="shared" si="2"/>
        <v>286.05</v>
      </c>
      <c r="F87" s="31" t="s">
        <v>34</v>
      </c>
      <c r="G87" s="28">
        <v>3.53</v>
      </c>
      <c r="H87" s="27" t="s">
        <v>31</v>
      </c>
      <c r="I87" s="27" t="s">
        <v>237</v>
      </c>
      <c r="J87" s="27" t="s">
        <v>33</v>
      </c>
      <c r="K87" s="27"/>
      <c r="L87" s="68"/>
    </row>
    <row r="88" spans="1:12" ht="12.75" hidden="1">
      <c r="A88" s="67">
        <v>2379</v>
      </c>
      <c r="B88" s="60">
        <f t="shared" si="0"/>
      </c>
      <c r="C88" s="27" t="s">
        <v>30</v>
      </c>
      <c r="D88" s="28">
        <v>278.77</v>
      </c>
      <c r="E88" s="30">
        <f t="shared" si="2"/>
        <v>289.43</v>
      </c>
      <c r="F88" s="31" t="s">
        <v>34</v>
      </c>
      <c r="G88" s="27">
        <v>5.33</v>
      </c>
      <c r="H88" s="27" t="s">
        <v>31</v>
      </c>
      <c r="I88" s="27" t="s">
        <v>316</v>
      </c>
      <c r="J88" s="27" t="s">
        <v>33</v>
      </c>
      <c r="K88" s="27"/>
      <c r="L88" s="68"/>
    </row>
    <row r="89" spans="1:12" ht="12.75" hidden="1">
      <c r="A89" s="67">
        <v>2451</v>
      </c>
      <c r="B89" s="60">
        <f t="shared" si="0"/>
      </c>
      <c r="C89" s="27" t="s">
        <v>30</v>
      </c>
      <c r="D89" s="28">
        <v>278.77</v>
      </c>
      <c r="E89" s="30">
        <f t="shared" si="2"/>
        <v>292.75</v>
      </c>
      <c r="F89" s="31" t="s">
        <v>34</v>
      </c>
      <c r="G89" s="27">
        <v>6.99</v>
      </c>
      <c r="H89" s="27" t="s">
        <v>31</v>
      </c>
      <c r="I89" s="27" t="s">
        <v>360</v>
      </c>
      <c r="J89" s="27" t="s">
        <v>33</v>
      </c>
      <c r="K89" s="27"/>
      <c r="L89" s="68"/>
    </row>
    <row r="90" spans="1:12" ht="12.75" hidden="1">
      <c r="A90" s="67">
        <v>2275</v>
      </c>
      <c r="B90" s="60">
        <f t="shared" si="0"/>
      </c>
      <c r="C90" s="27" t="s">
        <v>30</v>
      </c>
      <c r="D90" s="28">
        <v>266.29</v>
      </c>
      <c r="E90" s="30">
        <f t="shared" si="2"/>
        <v>273.35</v>
      </c>
      <c r="F90" s="31" t="s">
        <v>34</v>
      </c>
      <c r="G90" s="28">
        <v>3.53</v>
      </c>
      <c r="H90" s="27" t="s">
        <v>31</v>
      </c>
      <c r="I90" s="27" t="s">
        <v>236</v>
      </c>
      <c r="J90" s="27" t="s">
        <v>33</v>
      </c>
      <c r="K90" s="27"/>
      <c r="L90" s="68"/>
    </row>
    <row r="91" spans="1:12" ht="12.75" hidden="1">
      <c r="A91" s="67">
        <v>2378</v>
      </c>
      <c r="B91" s="60">
        <f t="shared" si="0"/>
      </c>
      <c r="C91" s="27" t="s">
        <v>30</v>
      </c>
      <c r="D91" s="28">
        <v>266.07</v>
      </c>
      <c r="E91" s="30">
        <f t="shared" si="2"/>
        <v>276.73</v>
      </c>
      <c r="F91" s="31" t="s">
        <v>34</v>
      </c>
      <c r="G91" s="27">
        <v>5.33</v>
      </c>
      <c r="H91" s="27" t="s">
        <v>31</v>
      </c>
      <c r="I91" s="27" t="s">
        <v>315</v>
      </c>
      <c r="J91" s="27" t="s">
        <v>33</v>
      </c>
      <c r="K91" s="27"/>
      <c r="L91" s="68"/>
    </row>
    <row r="92" spans="1:12" ht="12.75" hidden="1">
      <c r="A92" s="67">
        <v>2450</v>
      </c>
      <c r="B92" s="60">
        <f aca="true" t="shared" si="3" ref="B92:B155">IF(G92=$D$5,IF(D92&lt;$D$3,IF(I92&lt;&gt;0,1,""),""),"")</f>
      </c>
      <c r="C92" s="27" t="s">
        <v>30</v>
      </c>
      <c r="D92" s="28">
        <v>266.07</v>
      </c>
      <c r="E92" s="30">
        <f t="shared" si="2"/>
        <v>280.05</v>
      </c>
      <c r="F92" s="31" t="s">
        <v>34</v>
      </c>
      <c r="G92" s="27">
        <v>6.99</v>
      </c>
      <c r="H92" s="27" t="s">
        <v>31</v>
      </c>
      <c r="I92" s="27" t="s">
        <v>359</v>
      </c>
      <c r="J92" s="27" t="s">
        <v>33</v>
      </c>
      <c r="K92" s="27"/>
      <c r="L92" s="68"/>
    </row>
    <row r="93" spans="1:12" ht="12.75" hidden="1">
      <c r="A93" s="70" t="s">
        <v>755</v>
      </c>
      <c r="B93" s="60">
        <f t="shared" si="3"/>
      </c>
      <c r="C93" s="27" t="s">
        <v>30</v>
      </c>
      <c r="D93" s="40">
        <v>259.3</v>
      </c>
      <c r="E93" s="30">
        <f t="shared" si="2"/>
        <v>270.7</v>
      </c>
      <c r="F93" s="31" t="s">
        <v>34</v>
      </c>
      <c r="G93" s="40">
        <v>5.7</v>
      </c>
      <c r="H93" s="27" t="s">
        <v>31</v>
      </c>
      <c r="I93" s="27"/>
      <c r="J93" s="27" t="s">
        <v>33</v>
      </c>
      <c r="K93" s="27"/>
      <c r="L93" s="68"/>
    </row>
    <row r="94" spans="1:12" ht="12.75" hidden="1">
      <c r="A94" s="70" t="s">
        <v>678</v>
      </c>
      <c r="B94" s="60">
        <f t="shared" si="3"/>
      </c>
      <c r="C94" s="27" t="s">
        <v>30</v>
      </c>
      <c r="D94" s="40">
        <v>255</v>
      </c>
      <c r="E94" s="30">
        <f t="shared" si="2"/>
        <v>265</v>
      </c>
      <c r="F94" s="31" t="s">
        <v>34</v>
      </c>
      <c r="G94" s="40">
        <v>5</v>
      </c>
      <c r="H94" s="27" t="s">
        <v>31</v>
      </c>
      <c r="I94" s="27"/>
      <c r="J94" s="27" t="s">
        <v>33</v>
      </c>
      <c r="K94" s="27"/>
      <c r="L94" s="68"/>
    </row>
    <row r="95" spans="1:12" ht="12.75" hidden="1">
      <c r="A95" s="70" t="s">
        <v>896</v>
      </c>
      <c r="B95" s="60">
        <f t="shared" si="3"/>
      </c>
      <c r="C95" s="27" t="s">
        <v>30</v>
      </c>
      <c r="D95" s="40">
        <v>255</v>
      </c>
      <c r="E95" s="30">
        <f t="shared" si="2"/>
        <v>263</v>
      </c>
      <c r="F95" s="31" t="s">
        <v>34</v>
      </c>
      <c r="G95" s="40">
        <v>4</v>
      </c>
      <c r="H95" s="27" t="s">
        <v>31</v>
      </c>
      <c r="I95" s="27"/>
      <c r="J95" s="27" t="s">
        <v>33</v>
      </c>
      <c r="K95" s="27"/>
      <c r="L95" s="68"/>
    </row>
    <row r="96" spans="1:12" ht="12.75" hidden="1">
      <c r="A96" s="67">
        <v>2274</v>
      </c>
      <c r="B96" s="60">
        <f t="shared" si="3"/>
      </c>
      <c r="C96" s="27" t="s">
        <v>30</v>
      </c>
      <c r="D96" s="28">
        <v>253.59</v>
      </c>
      <c r="E96" s="30">
        <f t="shared" si="2"/>
        <v>260.65</v>
      </c>
      <c r="F96" s="31" t="s">
        <v>34</v>
      </c>
      <c r="G96" s="28">
        <v>3.53</v>
      </c>
      <c r="H96" s="27" t="s">
        <v>31</v>
      </c>
      <c r="I96" s="27" t="s">
        <v>235</v>
      </c>
      <c r="J96" s="27" t="s">
        <v>33</v>
      </c>
      <c r="K96" s="27"/>
      <c r="L96" s="68"/>
    </row>
    <row r="97" spans="1:12" ht="12.75" hidden="1">
      <c r="A97" s="67">
        <v>2377</v>
      </c>
      <c r="B97" s="60">
        <f t="shared" si="3"/>
      </c>
      <c r="C97" s="27" t="s">
        <v>30</v>
      </c>
      <c r="D97" s="28">
        <v>253.37</v>
      </c>
      <c r="E97" s="30">
        <f t="shared" si="2"/>
        <v>264.03000000000003</v>
      </c>
      <c r="F97" s="31" t="s">
        <v>34</v>
      </c>
      <c r="G97" s="27">
        <v>5.33</v>
      </c>
      <c r="H97" s="27" t="s">
        <v>31</v>
      </c>
      <c r="I97" s="27" t="s">
        <v>314</v>
      </c>
      <c r="J97" s="27" t="s">
        <v>33</v>
      </c>
      <c r="K97" s="27"/>
      <c r="L97" s="68"/>
    </row>
    <row r="98" spans="1:12" ht="12.75" hidden="1">
      <c r="A98" s="67">
        <v>2449</v>
      </c>
      <c r="B98" s="60">
        <f t="shared" si="3"/>
      </c>
      <c r="C98" s="27" t="s">
        <v>30</v>
      </c>
      <c r="D98" s="28">
        <v>253.37</v>
      </c>
      <c r="E98" s="30">
        <f t="shared" si="2"/>
        <v>267.35</v>
      </c>
      <c r="F98" s="31" t="s">
        <v>34</v>
      </c>
      <c r="G98" s="27">
        <v>6.99</v>
      </c>
      <c r="H98" s="27" t="s">
        <v>31</v>
      </c>
      <c r="I98" s="27" t="s">
        <v>358</v>
      </c>
      <c r="J98" s="27" t="s">
        <v>33</v>
      </c>
      <c r="K98" s="27"/>
      <c r="L98" s="68"/>
    </row>
    <row r="99" spans="1:12" ht="12.75" hidden="1">
      <c r="A99" s="67">
        <v>2178</v>
      </c>
      <c r="B99" s="60">
        <f t="shared" si="3"/>
      </c>
      <c r="C99" s="27" t="s">
        <v>30</v>
      </c>
      <c r="D99" s="28">
        <v>247.32</v>
      </c>
      <c r="E99" s="30">
        <f t="shared" si="2"/>
        <v>252.56</v>
      </c>
      <c r="F99" s="31" t="s">
        <v>34</v>
      </c>
      <c r="G99" s="28">
        <v>2.62</v>
      </c>
      <c r="H99" s="27" t="s">
        <v>31</v>
      </c>
      <c r="I99" s="38" t="s">
        <v>161</v>
      </c>
      <c r="J99" s="32" t="s">
        <v>33</v>
      </c>
      <c r="K99" s="38"/>
      <c r="L99" s="68"/>
    </row>
    <row r="100" spans="1:12" ht="12.75" hidden="1">
      <c r="A100" s="67">
        <v>2273</v>
      </c>
      <c r="B100" s="60">
        <f t="shared" si="3"/>
      </c>
      <c r="C100" s="27" t="s">
        <v>30</v>
      </c>
      <c r="D100" s="28">
        <v>247.24</v>
      </c>
      <c r="E100" s="30">
        <f t="shared" si="2"/>
        <v>254.3</v>
      </c>
      <c r="F100" s="31" t="s">
        <v>34</v>
      </c>
      <c r="G100" s="28">
        <v>3.53</v>
      </c>
      <c r="H100" s="27" t="s">
        <v>31</v>
      </c>
      <c r="I100" s="27" t="s">
        <v>234</v>
      </c>
      <c r="J100" s="27" t="s">
        <v>33</v>
      </c>
      <c r="K100" s="27"/>
      <c r="L100" s="68"/>
    </row>
    <row r="101" spans="1:12" ht="12.75" hidden="1">
      <c r="A101" s="67">
        <v>2376</v>
      </c>
      <c r="B101" s="60">
        <f t="shared" si="3"/>
      </c>
      <c r="C101" s="27" t="s">
        <v>30</v>
      </c>
      <c r="D101" s="28">
        <v>247.02</v>
      </c>
      <c r="E101" s="30">
        <f t="shared" si="2"/>
        <v>257.68</v>
      </c>
      <c r="F101" s="31" t="s">
        <v>34</v>
      </c>
      <c r="G101" s="27">
        <v>5.33</v>
      </c>
      <c r="H101" s="27" t="s">
        <v>31</v>
      </c>
      <c r="I101" s="27" t="s">
        <v>313</v>
      </c>
      <c r="J101" s="27" t="s">
        <v>33</v>
      </c>
      <c r="K101" s="27"/>
      <c r="L101" s="68"/>
    </row>
    <row r="102" spans="1:12" ht="12.75" hidden="1">
      <c r="A102" s="67">
        <v>6344</v>
      </c>
      <c r="B102" s="60">
        <f t="shared" si="3"/>
      </c>
      <c r="C102" s="27" t="s">
        <v>30</v>
      </c>
      <c r="D102" s="28">
        <v>245</v>
      </c>
      <c r="E102" s="30">
        <f t="shared" si="2"/>
        <v>251</v>
      </c>
      <c r="F102" s="31"/>
      <c r="G102" s="28">
        <v>3</v>
      </c>
      <c r="H102" s="27" t="s">
        <v>31</v>
      </c>
      <c r="I102" s="38"/>
      <c r="J102" s="32" t="s">
        <v>33</v>
      </c>
      <c r="K102" s="38"/>
      <c r="L102" s="68" t="s">
        <v>418</v>
      </c>
    </row>
    <row r="103" spans="1:12" ht="12.75" hidden="1">
      <c r="A103" s="67">
        <v>2177</v>
      </c>
      <c r="B103" s="60">
        <f t="shared" si="3"/>
      </c>
      <c r="C103" s="27" t="s">
        <v>30</v>
      </c>
      <c r="D103" s="28">
        <v>240.97</v>
      </c>
      <c r="E103" s="30">
        <f t="shared" si="2"/>
        <v>246.21</v>
      </c>
      <c r="F103" s="31" t="s">
        <v>34</v>
      </c>
      <c r="G103" s="28">
        <v>2.62</v>
      </c>
      <c r="H103" s="27" t="s">
        <v>31</v>
      </c>
      <c r="I103" s="38" t="s">
        <v>160</v>
      </c>
      <c r="J103" s="32" t="s">
        <v>33</v>
      </c>
      <c r="K103" s="38"/>
      <c r="L103" s="68"/>
    </row>
    <row r="104" spans="1:12" ht="12.75" hidden="1">
      <c r="A104" s="67">
        <v>2272</v>
      </c>
      <c r="B104" s="60">
        <f t="shared" si="3"/>
      </c>
      <c r="C104" s="27" t="s">
        <v>30</v>
      </c>
      <c r="D104" s="28">
        <v>240.89</v>
      </c>
      <c r="E104" s="30">
        <f t="shared" si="2"/>
        <v>247.95</v>
      </c>
      <c r="F104" s="31" t="s">
        <v>34</v>
      </c>
      <c r="G104" s="28">
        <v>3.53</v>
      </c>
      <c r="H104" s="27" t="s">
        <v>31</v>
      </c>
      <c r="I104" s="27" t="s">
        <v>233</v>
      </c>
      <c r="J104" s="27" t="s">
        <v>33</v>
      </c>
      <c r="K104" s="27"/>
      <c r="L104" s="68"/>
    </row>
    <row r="105" spans="1:12" ht="12.75" hidden="1">
      <c r="A105" s="67">
        <v>2375</v>
      </c>
      <c r="B105" s="60">
        <f t="shared" si="3"/>
      </c>
      <c r="C105" s="27" t="s">
        <v>30</v>
      </c>
      <c r="D105" s="28">
        <v>240.67</v>
      </c>
      <c r="E105" s="30">
        <f t="shared" si="2"/>
        <v>251.32999999999998</v>
      </c>
      <c r="F105" s="31" t="s">
        <v>34</v>
      </c>
      <c r="G105" s="27">
        <v>5.33</v>
      </c>
      <c r="H105" s="27" t="s">
        <v>31</v>
      </c>
      <c r="I105" s="27" t="s">
        <v>312</v>
      </c>
      <c r="J105" s="27" t="s">
        <v>33</v>
      </c>
      <c r="K105" s="27"/>
      <c r="L105" s="68"/>
    </row>
    <row r="106" spans="1:12" ht="12.75" hidden="1">
      <c r="A106" s="67">
        <v>2448</v>
      </c>
      <c r="B106" s="60">
        <f t="shared" si="3"/>
      </c>
      <c r="C106" s="27" t="s">
        <v>30</v>
      </c>
      <c r="D106" s="28">
        <v>240.67</v>
      </c>
      <c r="E106" s="30">
        <f t="shared" si="2"/>
        <v>254.64999999999998</v>
      </c>
      <c r="F106" s="31" t="s">
        <v>34</v>
      </c>
      <c r="G106" s="27">
        <v>6.99</v>
      </c>
      <c r="H106" s="27" t="s">
        <v>31</v>
      </c>
      <c r="I106" s="27" t="s">
        <v>357</v>
      </c>
      <c r="J106" s="27" t="s">
        <v>33</v>
      </c>
      <c r="K106" s="27"/>
      <c r="L106" s="68"/>
    </row>
    <row r="107" spans="1:12" ht="12.75" hidden="1">
      <c r="A107" s="67">
        <v>1247</v>
      </c>
      <c r="B107" s="60">
        <f t="shared" si="3"/>
      </c>
      <c r="C107" s="27" t="s">
        <v>30</v>
      </c>
      <c r="D107" s="28">
        <v>240</v>
      </c>
      <c r="E107" s="30">
        <f t="shared" si="2"/>
        <v>261</v>
      </c>
      <c r="F107" s="31" t="s">
        <v>34</v>
      </c>
      <c r="G107" s="28">
        <v>10.5</v>
      </c>
      <c r="H107" s="27" t="s">
        <v>31</v>
      </c>
      <c r="I107" s="27"/>
      <c r="J107" s="27" t="s">
        <v>33</v>
      </c>
      <c r="K107" s="27">
        <v>1</v>
      </c>
      <c r="L107" s="68">
        <v>1247</v>
      </c>
    </row>
    <row r="108" spans="1:12" ht="12.75" hidden="1">
      <c r="A108" s="67">
        <v>6166</v>
      </c>
      <c r="B108" s="60">
        <f t="shared" si="3"/>
      </c>
      <c r="C108" s="27" t="s">
        <v>30</v>
      </c>
      <c r="D108" s="28">
        <v>237</v>
      </c>
      <c r="E108" s="30">
        <f t="shared" si="2"/>
        <v>243</v>
      </c>
      <c r="F108" s="31" t="s">
        <v>34</v>
      </c>
      <c r="G108" s="28">
        <v>3</v>
      </c>
      <c r="H108" s="27" t="s">
        <v>31</v>
      </c>
      <c r="I108" s="27"/>
      <c r="J108" s="27" t="s">
        <v>33</v>
      </c>
      <c r="K108" s="27">
        <v>1</v>
      </c>
      <c r="L108" s="68">
        <v>2449</v>
      </c>
    </row>
    <row r="109" spans="1:12" ht="12.75" hidden="1">
      <c r="A109" s="67">
        <v>2176</v>
      </c>
      <c r="B109" s="60">
        <f t="shared" si="3"/>
      </c>
      <c r="C109" s="27" t="s">
        <v>30</v>
      </c>
      <c r="D109" s="28">
        <v>234.62</v>
      </c>
      <c r="E109" s="30">
        <f t="shared" si="2"/>
        <v>239.86</v>
      </c>
      <c r="F109" s="31" t="s">
        <v>34</v>
      </c>
      <c r="G109" s="28">
        <v>2.62</v>
      </c>
      <c r="H109" s="27" t="s">
        <v>31</v>
      </c>
      <c r="I109" s="38" t="s">
        <v>159</v>
      </c>
      <c r="J109" s="32" t="s">
        <v>33</v>
      </c>
      <c r="K109" s="38"/>
      <c r="L109" s="68"/>
    </row>
    <row r="110" spans="1:12" ht="12.75" hidden="1">
      <c r="A110" s="67">
        <v>2271</v>
      </c>
      <c r="B110" s="60">
        <f t="shared" si="3"/>
      </c>
      <c r="C110" s="27" t="s">
        <v>30</v>
      </c>
      <c r="D110" s="28">
        <v>234.54</v>
      </c>
      <c r="E110" s="30">
        <f t="shared" si="2"/>
        <v>241.6</v>
      </c>
      <c r="F110" s="31" t="s">
        <v>34</v>
      </c>
      <c r="G110" s="28">
        <v>3.53</v>
      </c>
      <c r="H110" s="27" t="s">
        <v>31</v>
      </c>
      <c r="I110" s="27" t="s">
        <v>232</v>
      </c>
      <c r="J110" s="27" t="s">
        <v>33</v>
      </c>
      <c r="K110" s="27"/>
      <c r="L110" s="68"/>
    </row>
    <row r="111" spans="1:12" ht="12.75" hidden="1">
      <c r="A111" s="67">
        <v>2374</v>
      </c>
      <c r="B111" s="60">
        <f t="shared" si="3"/>
      </c>
      <c r="C111" s="27" t="s">
        <v>30</v>
      </c>
      <c r="D111" s="28">
        <v>234.32</v>
      </c>
      <c r="E111" s="30">
        <f t="shared" si="2"/>
        <v>244.98</v>
      </c>
      <c r="F111" s="31" t="s">
        <v>34</v>
      </c>
      <c r="G111" s="28">
        <v>5.33</v>
      </c>
      <c r="H111" s="27" t="s">
        <v>31</v>
      </c>
      <c r="I111" s="27" t="s">
        <v>311</v>
      </c>
      <c r="J111" s="27" t="s">
        <v>33</v>
      </c>
      <c r="K111" s="27"/>
      <c r="L111" s="68"/>
    </row>
    <row r="112" spans="1:12" ht="12.75" hidden="1">
      <c r="A112" s="67">
        <v>5045</v>
      </c>
      <c r="B112" s="60">
        <f t="shared" si="3"/>
      </c>
      <c r="C112" s="27" t="s">
        <v>30</v>
      </c>
      <c r="D112" s="28">
        <v>233</v>
      </c>
      <c r="E112" s="30">
        <f t="shared" si="2"/>
        <v>241</v>
      </c>
      <c r="F112" s="31" t="s">
        <v>34</v>
      </c>
      <c r="G112" s="28">
        <v>4</v>
      </c>
      <c r="H112" s="27" t="s">
        <v>31</v>
      </c>
      <c r="I112" s="27"/>
      <c r="J112" s="27" t="s">
        <v>33</v>
      </c>
      <c r="K112" s="27">
        <v>1</v>
      </c>
      <c r="L112" s="68">
        <v>7162</v>
      </c>
    </row>
    <row r="113" spans="1:12" ht="12.75" hidden="1">
      <c r="A113" s="70" t="s">
        <v>895</v>
      </c>
      <c r="B113" s="60">
        <f t="shared" si="3"/>
      </c>
      <c r="C113" s="27" t="s">
        <v>30</v>
      </c>
      <c r="D113" s="40">
        <v>233</v>
      </c>
      <c r="E113" s="30">
        <f t="shared" si="2"/>
        <v>239</v>
      </c>
      <c r="F113" s="31" t="s">
        <v>34</v>
      </c>
      <c r="G113" s="40">
        <v>3</v>
      </c>
      <c r="H113" s="27" t="s">
        <v>31</v>
      </c>
      <c r="I113" s="27"/>
      <c r="J113" s="27" t="s">
        <v>33</v>
      </c>
      <c r="K113" s="27"/>
      <c r="L113" s="68"/>
    </row>
    <row r="114" spans="1:12" ht="12.75" hidden="1">
      <c r="A114" s="70" t="s">
        <v>865</v>
      </c>
      <c r="B114" s="60">
        <f t="shared" si="3"/>
      </c>
      <c r="C114" s="27" t="s">
        <v>30</v>
      </c>
      <c r="D114" s="40">
        <v>230</v>
      </c>
      <c r="E114" s="30">
        <f t="shared" si="2"/>
        <v>236</v>
      </c>
      <c r="F114" s="31" t="s">
        <v>34</v>
      </c>
      <c r="G114" s="40">
        <v>3</v>
      </c>
      <c r="H114" s="27" t="s">
        <v>31</v>
      </c>
      <c r="I114" s="27"/>
      <c r="J114" s="27" t="s">
        <v>33</v>
      </c>
      <c r="K114" s="27"/>
      <c r="L114" s="68"/>
    </row>
    <row r="115" spans="1:12" ht="12.75" hidden="1">
      <c r="A115" s="67">
        <v>2175</v>
      </c>
      <c r="B115" s="60">
        <f t="shared" si="3"/>
      </c>
      <c r="C115" s="27" t="s">
        <v>30</v>
      </c>
      <c r="D115" s="28">
        <v>228.27</v>
      </c>
      <c r="E115" s="30">
        <f t="shared" si="2"/>
        <v>233.51000000000002</v>
      </c>
      <c r="F115" s="31" t="s">
        <v>34</v>
      </c>
      <c r="G115" s="28">
        <v>2.62</v>
      </c>
      <c r="H115" s="27" t="s">
        <v>31</v>
      </c>
      <c r="I115" s="38" t="s">
        <v>158</v>
      </c>
      <c r="J115" s="32" t="s">
        <v>33</v>
      </c>
      <c r="K115" s="38"/>
      <c r="L115" s="68"/>
    </row>
    <row r="116" spans="1:12" ht="12.75" hidden="1">
      <c r="A116" s="67">
        <v>2270</v>
      </c>
      <c r="B116" s="60">
        <f t="shared" si="3"/>
      </c>
      <c r="C116" s="27" t="s">
        <v>30</v>
      </c>
      <c r="D116" s="28">
        <v>228.19</v>
      </c>
      <c r="E116" s="30">
        <f t="shared" si="2"/>
        <v>235.25</v>
      </c>
      <c r="F116" s="31" t="s">
        <v>34</v>
      </c>
      <c r="G116" s="28">
        <v>3.53</v>
      </c>
      <c r="H116" s="27" t="s">
        <v>31</v>
      </c>
      <c r="I116" s="27" t="s">
        <v>231</v>
      </c>
      <c r="J116" s="27" t="s">
        <v>33</v>
      </c>
      <c r="K116" s="27"/>
      <c r="L116" s="68"/>
    </row>
    <row r="117" spans="1:12" ht="12.75" hidden="1">
      <c r="A117" s="67">
        <v>2373</v>
      </c>
      <c r="B117" s="60">
        <f t="shared" si="3"/>
      </c>
      <c r="C117" s="27" t="s">
        <v>30</v>
      </c>
      <c r="D117" s="28">
        <v>227.97</v>
      </c>
      <c r="E117" s="30">
        <f t="shared" si="2"/>
        <v>238.63</v>
      </c>
      <c r="F117" s="31" t="s">
        <v>34</v>
      </c>
      <c r="G117" s="28">
        <v>5.33</v>
      </c>
      <c r="H117" s="27" t="s">
        <v>31</v>
      </c>
      <c r="I117" s="27" t="s">
        <v>310</v>
      </c>
      <c r="J117" s="27" t="s">
        <v>33</v>
      </c>
      <c r="K117" s="27"/>
      <c r="L117" s="68"/>
    </row>
    <row r="118" spans="1:12" ht="12.75" hidden="1">
      <c r="A118" s="67">
        <v>2447</v>
      </c>
      <c r="B118" s="60">
        <f t="shared" si="3"/>
      </c>
      <c r="C118" s="27" t="s">
        <v>30</v>
      </c>
      <c r="D118" s="28">
        <v>227.97</v>
      </c>
      <c r="E118" s="30">
        <f t="shared" si="2"/>
        <v>241.95</v>
      </c>
      <c r="F118" s="31" t="s">
        <v>34</v>
      </c>
      <c r="G118" s="27">
        <v>6.99</v>
      </c>
      <c r="H118" s="27" t="s">
        <v>31</v>
      </c>
      <c r="I118" s="27" t="s">
        <v>356</v>
      </c>
      <c r="J118" s="27" t="s">
        <v>33</v>
      </c>
      <c r="K118" s="27"/>
      <c r="L118" s="68"/>
    </row>
    <row r="119" spans="1:12" ht="12.75" hidden="1">
      <c r="A119" s="67">
        <v>6936</v>
      </c>
      <c r="B119" s="60">
        <f t="shared" si="3"/>
      </c>
      <c r="C119" s="27" t="s">
        <v>30</v>
      </c>
      <c r="D119" s="28">
        <v>226.32</v>
      </c>
      <c r="E119" s="28">
        <v>241.5</v>
      </c>
      <c r="F119" s="31" t="s">
        <v>34</v>
      </c>
      <c r="G119" s="28">
        <v>7.59</v>
      </c>
      <c r="H119" s="27" t="s">
        <v>31</v>
      </c>
      <c r="I119" s="37" t="s">
        <v>34</v>
      </c>
      <c r="J119" s="27" t="s">
        <v>33</v>
      </c>
      <c r="K119" s="27" t="s">
        <v>425</v>
      </c>
      <c r="L119" s="68"/>
    </row>
    <row r="120" spans="1:12" ht="12.75" hidden="1">
      <c r="A120" s="67">
        <v>2174</v>
      </c>
      <c r="B120" s="60">
        <f t="shared" si="3"/>
      </c>
      <c r="C120" s="27" t="s">
        <v>30</v>
      </c>
      <c r="D120" s="28">
        <v>221.92</v>
      </c>
      <c r="E120" s="30">
        <f aca="true" t="shared" si="4" ref="E120:E128">D120+(G120*2)</f>
        <v>227.16</v>
      </c>
      <c r="F120" s="31" t="s">
        <v>34</v>
      </c>
      <c r="G120" s="28">
        <v>2.62</v>
      </c>
      <c r="H120" s="27" t="s">
        <v>31</v>
      </c>
      <c r="I120" s="38" t="s">
        <v>157</v>
      </c>
      <c r="J120" s="32" t="s">
        <v>33</v>
      </c>
      <c r="K120" s="38"/>
      <c r="L120" s="68"/>
    </row>
    <row r="121" spans="1:12" ht="12.75" hidden="1">
      <c r="A121" s="67">
        <v>2269</v>
      </c>
      <c r="B121" s="60">
        <f t="shared" si="3"/>
      </c>
      <c r="C121" s="27" t="s">
        <v>30</v>
      </c>
      <c r="D121" s="28">
        <v>221.84</v>
      </c>
      <c r="E121" s="30">
        <f t="shared" si="4"/>
        <v>228.9</v>
      </c>
      <c r="F121" s="31" t="s">
        <v>34</v>
      </c>
      <c r="G121" s="28">
        <v>3.53</v>
      </c>
      <c r="H121" s="27" t="s">
        <v>31</v>
      </c>
      <c r="I121" s="27" t="s">
        <v>230</v>
      </c>
      <c r="J121" s="27" t="s">
        <v>33</v>
      </c>
      <c r="K121" s="27"/>
      <c r="L121" s="68"/>
    </row>
    <row r="122" spans="1:12" ht="12.75" hidden="1">
      <c r="A122" s="67">
        <v>2372</v>
      </c>
      <c r="B122" s="60">
        <f t="shared" si="3"/>
      </c>
      <c r="C122" s="27" t="s">
        <v>30</v>
      </c>
      <c r="D122" s="28">
        <v>221.62</v>
      </c>
      <c r="E122" s="30">
        <f t="shared" si="4"/>
        <v>232.28</v>
      </c>
      <c r="F122" s="31" t="s">
        <v>34</v>
      </c>
      <c r="G122" s="27">
        <v>5.33</v>
      </c>
      <c r="H122" s="27" t="s">
        <v>31</v>
      </c>
      <c r="I122" s="27" t="s">
        <v>309</v>
      </c>
      <c r="J122" s="27" t="s">
        <v>33</v>
      </c>
      <c r="K122" s="27"/>
      <c r="L122" s="68"/>
    </row>
    <row r="123" spans="1:12" ht="12.75" hidden="1">
      <c r="A123" s="70" t="s">
        <v>760</v>
      </c>
      <c r="B123" s="60">
        <f t="shared" si="3"/>
      </c>
      <c r="C123" s="27" t="s">
        <v>30</v>
      </c>
      <c r="D123" s="40">
        <v>219.3</v>
      </c>
      <c r="E123" s="30">
        <f t="shared" si="4"/>
        <v>230.70000000000002</v>
      </c>
      <c r="F123" s="31" t="s">
        <v>34</v>
      </c>
      <c r="G123" s="40">
        <v>5.7</v>
      </c>
      <c r="H123" s="27" t="s">
        <v>31</v>
      </c>
      <c r="I123" s="27"/>
      <c r="J123" s="27" t="s">
        <v>33</v>
      </c>
      <c r="K123" s="27"/>
      <c r="L123" s="68"/>
    </row>
    <row r="124" spans="1:12" ht="12.75" hidden="1">
      <c r="A124" s="67">
        <v>2173</v>
      </c>
      <c r="B124" s="60">
        <f t="shared" si="3"/>
      </c>
      <c r="C124" s="27" t="s">
        <v>30</v>
      </c>
      <c r="D124" s="28">
        <v>215.57</v>
      </c>
      <c r="E124" s="30">
        <f t="shared" si="4"/>
        <v>220.81</v>
      </c>
      <c r="F124" s="31" t="s">
        <v>34</v>
      </c>
      <c r="G124" s="28">
        <v>2.62</v>
      </c>
      <c r="H124" s="27" t="s">
        <v>31</v>
      </c>
      <c r="I124" s="38" t="s">
        <v>156</v>
      </c>
      <c r="J124" s="32" t="s">
        <v>33</v>
      </c>
      <c r="K124" s="38"/>
      <c r="L124" s="68"/>
    </row>
    <row r="125" spans="1:12" ht="12.75" hidden="1">
      <c r="A125" s="67">
        <v>2268</v>
      </c>
      <c r="B125" s="60">
        <f t="shared" si="3"/>
      </c>
      <c r="C125" s="27" t="s">
        <v>30</v>
      </c>
      <c r="D125" s="28">
        <v>215.49</v>
      </c>
      <c r="E125" s="30">
        <f t="shared" si="4"/>
        <v>222.55</v>
      </c>
      <c r="F125" s="31" t="s">
        <v>34</v>
      </c>
      <c r="G125" s="28">
        <v>3.53</v>
      </c>
      <c r="H125" s="27" t="s">
        <v>31</v>
      </c>
      <c r="I125" s="27" t="s">
        <v>229</v>
      </c>
      <c r="J125" s="27" t="s">
        <v>33</v>
      </c>
      <c r="K125" s="27"/>
      <c r="L125" s="68"/>
    </row>
    <row r="126" spans="1:12" ht="12.75" hidden="1">
      <c r="A126" s="67">
        <v>2371</v>
      </c>
      <c r="B126" s="60">
        <f t="shared" si="3"/>
      </c>
      <c r="C126" s="27" t="s">
        <v>30</v>
      </c>
      <c r="D126" s="28">
        <v>215.27</v>
      </c>
      <c r="E126" s="30">
        <f t="shared" si="4"/>
        <v>225.93</v>
      </c>
      <c r="F126" s="31" t="s">
        <v>34</v>
      </c>
      <c r="G126" s="27">
        <v>5.33</v>
      </c>
      <c r="H126" s="27" t="s">
        <v>31</v>
      </c>
      <c r="I126" s="27" t="s">
        <v>308</v>
      </c>
      <c r="J126" s="27" t="s">
        <v>33</v>
      </c>
      <c r="K126" s="27"/>
      <c r="L126" s="68"/>
    </row>
    <row r="127" spans="1:12" ht="12.75" hidden="1">
      <c r="A127" s="67">
        <v>2446</v>
      </c>
      <c r="B127" s="60">
        <f t="shared" si="3"/>
      </c>
      <c r="C127" s="27" t="s">
        <v>30</v>
      </c>
      <c r="D127" s="28">
        <v>215.27</v>
      </c>
      <c r="E127" s="30">
        <f t="shared" si="4"/>
        <v>229.25</v>
      </c>
      <c r="F127" s="31" t="s">
        <v>34</v>
      </c>
      <c r="G127" s="27">
        <v>6.99</v>
      </c>
      <c r="H127" s="27" t="s">
        <v>31</v>
      </c>
      <c r="I127" s="27" t="s">
        <v>355</v>
      </c>
      <c r="J127" s="27" t="s">
        <v>33</v>
      </c>
      <c r="K127" s="27"/>
      <c r="L127" s="68"/>
    </row>
    <row r="128" spans="1:12" ht="12.75" hidden="1">
      <c r="A128" s="67">
        <v>2424</v>
      </c>
      <c r="B128" s="60">
        <f t="shared" si="3"/>
      </c>
      <c r="C128" s="27" t="s">
        <v>30</v>
      </c>
      <c r="D128" s="28">
        <v>210.5</v>
      </c>
      <c r="E128" s="30">
        <f t="shared" si="4"/>
        <v>224.48</v>
      </c>
      <c r="F128" s="31" t="s">
        <v>34</v>
      </c>
      <c r="G128" s="27">
        <v>6.99</v>
      </c>
      <c r="H128" s="27" t="s">
        <v>31</v>
      </c>
      <c r="I128" s="27" t="s">
        <v>335</v>
      </c>
      <c r="J128" s="27" t="s">
        <v>33</v>
      </c>
      <c r="K128" s="27"/>
      <c r="L128" s="68"/>
    </row>
    <row r="129" spans="1:12" ht="12.75" hidden="1">
      <c r="A129" s="67">
        <v>4358</v>
      </c>
      <c r="B129" s="60">
        <f t="shared" si="3"/>
      </c>
      <c r="C129" s="27" t="s">
        <v>30</v>
      </c>
      <c r="D129" s="28">
        <v>209.8</v>
      </c>
      <c r="E129" s="28">
        <v>226.8</v>
      </c>
      <c r="F129" s="31" t="s">
        <v>34</v>
      </c>
      <c r="G129" s="28">
        <v>8.5</v>
      </c>
      <c r="H129" s="27" t="s">
        <v>31</v>
      </c>
      <c r="I129" s="37" t="s">
        <v>34</v>
      </c>
      <c r="J129" s="27" t="s">
        <v>33</v>
      </c>
      <c r="K129" s="27" t="s">
        <v>405</v>
      </c>
      <c r="L129" s="68"/>
    </row>
    <row r="130" spans="1:12" ht="12.75" hidden="1">
      <c r="A130" s="70" t="s">
        <v>740</v>
      </c>
      <c r="B130" s="60">
        <f t="shared" si="3"/>
      </c>
      <c r="C130" s="27" t="s">
        <v>30</v>
      </c>
      <c r="D130" s="40">
        <v>209.3</v>
      </c>
      <c r="E130" s="30">
        <f>D130+(G130*2)</f>
        <v>220.70000000000002</v>
      </c>
      <c r="F130" s="31" t="s">
        <v>34</v>
      </c>
      <c r="G130" s="40">
        <v>5.7</v>
      </c>
      <c r="H130" s="27" t="s">
        <v>31</v>
      </c>
      <c r="I130" s="37" t="s">
        <v>34</v>
      </c>
      <c r="J130" s="27" t="s">
        <v>33</v>
      </c>
      <c r="K130" s="27"/>
      <c r="L130" s="68"/>
    </row>
    <row r="131" spans="1:12" ht="12.75" hidden="1">
      <c r="A131" s="67">
        <v>2172</v>
      </c>
      <c r="B131" s="60">
        <f t="shared" si="3"/>
      </c>
      <c r="C131" s="27" t="s">
        <v>30</v>
      </c>
      <c r="D131" s="28">
        <v>209.22</v>
      </c>
      <c r="E131" s="30">
        <f>D131+(G131*2)</f>
        <v>214.46</v>
      </c>
      <c r="F131" s="31" t="s">
        <v>34</v>
      </c>
      <c r="G131" s="28">
        <v>2.62</v>
      </c>
      <c r="H131" s="27" t="s">
        <v>31</v>
      </c>
      <c r="I131" s="38" t="s">
        <v>155</v>
      </c>
      <c r="J131" s="32" t="s">
        <v>33</v>
      </c>
      <c r="K131" s="38"/>
      <c r="L131" s="68"/>
    </row>
    <row r="132" spans="1:12" ht="12.75" hidden="1">
      <c r="A132" s="67">
        <v>2267</v>
      </c>
      <c r="B132" s="60">
        <f t="shared" si="3"/>
      </c>
      <c r="C132" s="27" t="s">
        <v>30</v>
      </c>
      <c r="D132" s="28">
        <v>209.14</v>
      </c>
      <c r="E132" s="30">
        <f>D132+(G132*2)</f>
        <v>216.2</v>
      </c>
      <c r="F132" s="31" t="s">
        <v>34</v>
      </c>
      <c r="G132" s="28">
        <v>3.53</v>
      </c>
      <c r="H132" s="27" t="s">
        <v>31</v>
      </c>
      <c r="I132" s="27" t="s">
        <v>228</v>
      </c>
      <c r="J132" s="27" t="s">
        <v>33</v>
      </c>
      <c r="K132" s="27"/>
      <c r="L132" s="68"/>
    </row>
    <row r="133" spans="1:12" ht="12.75" hidden="1">
      <c r="A133" s="67">
        <v>2370</v>
      </c>
      <c r="B133" s="60">
        <f t="shared" si="3"/>
      </c>
      <c r="C133" s="27" t="s">
        <v>30</v>
      </c>
      <c r="D133" s="28">
        <v>208.92</v>
      </c>
      <c r="E133" s="30">
        <f>D133+(G133*2)</f>
        <v>219.57999999999998</v>
      </c>
      <c r="F133" s="31" t="s">
        <v>34</v>
      </c>
      <c r="G133" s="28">
        <v>5.33</v>
      </c>
      <c r="H133" s="27" t="s">
        <v>31</v>
      </c>
      <c r="I133" s="27" t="s">
        <v>307</v>
      </c>
      <c r="J133" s="27" t="s">
        <v>33</v>
      </c>
      <c r="K133" s="27"/>
      <c r="L133" s="68"/>
    </row>
    <row r="134" spans="1:12" ht="12.75" hidden="1">
      <c r="A134" s="67">
        <v>6817</v>
      </c>
      <c r="B134" s="60">
        <f t="shared" si="3"/>
      </c>
      <c r="C134" s="27" t="s">
        <v>30</v>
      </c>
      <c r="D134" s="28">
        <v>205</v>
      </c>
      <c r="E134" s="28"/>
      <c r="F134" s="31" t="s">
        <v>34</v>
      </c>
      <c r="G134" s="28">
        <v>4</v>
      </c>
      <c r="H134" s="27" t="s">
        <v>31</v>
      </c>
      <c r="I134" s="27" t="s">
        <v>424</v>
      </c>
      <c r="J134" s="27" t="s">
        <v>33</v>
      </c>
      <c r="K134" s="27"/>
      <c r="L134" s="68"/>
    </row>
    <row r="135" spans="1:12" ht="12.75" hidden="1">
      <c r="A135" s="70" t="s">
        <v>898</v>
      </c>
      <c r="B135" s="60">
        <f t="shared" si="3"/>
      </c>
      <c r="C135" s="27" t="s">
        <v>30</v>
      </c>
      <c r="D135" s="40">
        <v>205</v>
      </c>
      <c r="E135" s="30">
        <f>D135+(G135*2)</f>
        <v>211</v>
      </c>
      <c r="F135" s="31" t="s">
        <v>34</v>
      </c>
      <c r="G135" s="40">
        <v>3</v>
      </c>
      <c r="H135" s="27" t="s">
        <v>31</v>
      </c>
      <c r="I135" s="27"/>
      <c r="J135" s="27" t="s">
        <v>33</v>
      </c>
      <c r="K135" s="27"/>
      <c r="L135" s="68"/>
    </row>
    <row r="136" spans="1:12" ht="12.75" hidden="1">
      <c r="A136" s="67">
        <v>90035</v>
      </c>
      <c r="B136" s="60">
        <f t="shared" si="3"/>
      </c>
      <c r="C136" s="27" t="s">
        <v>30</v>
      </c>
      <c r="D136" s="28">
        <v>204</v>
      </c>
      <c r="E136" s="28">
        <v>232</v>
      </c>
      <c r="F136" s="28"/>
      <c r="G136" s="28">
        <v>4</v>
      </c>
      <c r="H136" s="27" t="s">
        <v>437</v>
      </c>
      <c r="I136" s="27"/>
      <c r="J136" s="27"/>
      <c r="K136" s="27"/>
      <c r="L136" s="68">
        <v>90033</v>
      </c>
    </row>
    <row r="137" spans="1:12" ht="12.75" hidden="1">
      <c r="A137" s="70" t="s">
        <v>761</v>
      </c>
      <c r="B137" s="60">
        <f t="shared" si="3"/>
      </c>
      <c r="C137" s="27" t="s">
        <v>30</v>
      </c>
      <c r="D137" s="40">
        <v>204</v>
      </c>
      <c r="E137" s="30">
        <f aca="true" t="shared" si="5" ref="E137:E168">D137+(G137*2)</f>
        <v>215.4</v>
      </c>
      <c r="F137" s="31" t="s">
        <v>34</v>
      </c>
      <c r="G137" s="40">
        <v>5.7</v>
      </c>
      <c r="H137" s="27" t="s">
        <v>31</v>
      </c>
      <c r="I137" s="27"/>
      <c r="J137" s="27" t="s">
        <v>33</v>
      </c>
      <c r="K137" s="27"/>
      <c r="L137" s="68"/>
    </row>
    <row r="138" spans="1:12" ht="12.75" hidden="1">
      <c r="A138" s="70" t="s">
        <v>897</v>
      </c>
      <c r="B138" s="60">
        <f t="shared" si="3"/>
      </c>
      <c r="C138" s="27" t="s">
        <v>30</v>
      </c>
      <c r="D138" s="40">
        <v>203</v>
      </c>
      <c r="E138" s="30">
        <f t="shared" si="5"/>
        <v>209</v>
      </c>
      <c r="F138" s="31" t="s">
        <v>34</v>
      </c>
      <c r="G138" s="40">
        <v>3</v>
      </c>
      <c r="H138" s="27" t="s">
        <v>31</v>
      </c>
      <c r="I138" s="27"/>
      <c r="J138" s="27" t="s">
        <v>33</v>
      </c>
      <c r="K138" s="27"/>
      <c r="L138" s="68"/>
    </row>
    <row r="139" spans="1:12" ht="12.75" hidden="1">
      <c r="A139" s="67">
        <v>2171</v>
      </c>
      <c r="B139" s="60">
        <f t="shared" si="3"/>
      </c>
      <c r="C139" s="27" t="s">
        <v>30</v>
      </c>
      <c r="D139" s="28">
        <v>202.87</v>
      </c>
      <c r="E139" s="30">
        <f t="shared" si="5"/>
        <v>208.11</v>
      </c>
      <c r="F139" s="31" t="s">
        <v>34</v>
      </c>
      <c r="G139" s="28">
        <v>2.62</v>
      </c>
      <c r="H139" s="27" t="s">
        <v>31</v>
      </c>
      <c r="I139" s="38" t="s">
        <v>154</v>
      </c>
      <c r="J139" s="32" t="s">
        <v>33</v>
      </c>
      <c r="K139" s="38"/>
      <c r="L139" s="68"/>
    </row>
    <row r="140" spans="1:12" ht="12.75" hidden="1">
      <c r="A140" s="67">
        <v>2266</v>
      </c>
      <c r="B140" s="60">
        <f t="shared" si="3"/>
      </c>
      <c r="C140" s="27" t="s">
        <v>30</v>
      </c>
      <c r="D140" s="28">
        <v>202.79</v>
      </c>
      <c r="E140" s="30">
        <f t="shared" si="5"/>
        <v>209.85</v>
      </c>
      <c r="F140" s="31" t="s">
        <v>34</v>
      </c>
      <c r="G140" s="28">
        <v>3.53</v>
      </c>
      <c r="H140" s="27" t="s">
        <v>31</v>
      </c>
      <c r="I140" s="27" t="s">
        <v>227</v>
      </c>
      <c r="J140" s="27" t="s">
        <v>33</v>
      </c>
      <c r="K140" s="27"/>
      <c r="L140" s="68"/>
    </row>
    <row r="141" spans="1:12" ht="12.75" hidden="1">
      <c r="A141" s="67">
        <v>2369</v>
      </c>
      <c r="B141" s="60">
        <f t="shared" si="3"/>
      </c>
      <c r="C141" s="27" t="s">
        <v>30</v>
      </c>
      <c r="D141" s="28">
        <v>202.57</v>
      </c>
      <c r="E141" s="30">
        <f t="shared" si="5"/>
        <v>213.23</v>
      </c>
      <c r="F141" s="31" t="s">
        <v>34</v>
      </c>
      <c r="G141" s="27">
        <v>5.33</v>
      </c>
      <c r="H141" s="27" t="s">
        <v>31</v>
      </c>
      <c r="I141" s="27" t="s">
        <v>306</v>
      </c>
      <c r="J141" s="27" t="s">
        <v>33</v>
      </c>
      <c r="K141" s="27"/>
      <c r="L141" s="68"/>
    </row>
    <row r="142" spans="1:12" ht="12.75" hidden="1">
      <c r="A142" s="67">
        <v>2445</v>
      </c>
      <c r="B142" s="60">
        <f t="shared" si="3"/>
      </c>
      <c r="C142" s="27" t="s">
        <v>30</v>
      </c>
      <c r="D142" s="28">
        <v>202.57</v>
      </c>
      <c r="E142" s="30">
        <f t="shared" si="5"/>
        <v>216.54999999999998</v>
      </c>
      <c r="F142" s="31" t="s">
        <v>34</v>
      </c>
      <c r="G142" s="28">
        <v>6.99</v>
      </c>
      <c r="H142" s="27" t="s">
        <v>31</v>
      </c>
      <c r="I142" s="27" t="s">
        <v>354</v>
      </c>
      <c r="J142" s="27" t="s">
        <v>33</v>
      </c>
      <c r="K142" s="27"/>
      <c r="L142" s="68"/>
    </row>
    <row r="143" spans="1:12" ht="12.75" hidden="1">
      <c r="A143" s="67">
        <v>5422</v>
      </c>
      <c r="B143" s="60">
        <f t="shared" si="3"/>
      </c>
      <c r="C143" s="27" t="s">
        <v>30</v>
      </c>
      <c r="D143" s="28">
        <v>200</v>
      </c>
      <c r="E143" s="30">
        <f t="shared" si="5"/>
        <v>206</v>
      </c>
      <c r="F143" s="31" t="s">
        <v>34</v>
      </c>
      <c r="G143" s="28">
        <v>3</v>
      </c>
      <c r="H143" s="27" t="s">
        <v>31</v>
      </c>
      <c r="I143" s="27"/>
      <c r="J143" s="27" t="s">
        <v>33</v>
      </c>
      <c r="K143" s="27">
        <v>1</v>
      </c>
      <c r="L143" s="68">
        <v>7164</v>
      </c>
    </row>
    <row r="144" spans="1:12" ht="12.75" hidden="1">
      <c r="A144" s="70" t="s">
        <v>487</v>
      </c>
      <c r="B144" s="60">
        <f t="shared" si="3"/>
      </c>
      <c r="C144" s="27" t="s">
        <v>30</v>
      </c>
      <c r="D144" s="40">
        <v>200</v>
      </c>
      <c r="E144" s="30">
        <f t="shared" si="5"/>
        <v>208</v>
      </c>
      <c r="F144" s="31" t="s">
        <v>34</v>
      </c>
      <c r="G144" s="40">
        <v>4</v>
      </c>
      <c r="H144" s="27" t="s">
        <v>31</v>
      </c>
      <c r="I144" s="27"/>
      <c r="J144" s="27" t="s">
        <v>33</v>
      </c>
      <c r="K144" s="27"/>
      <c r="L144" s="68"/>
    </row>
    <row r="145" spans="1:12" ht="12.75" hidden="1">
      <c r="A145" s="70" t="s">
        <v>488</v>
      </c>
      <c r="B145" s="60">
        <f t="shared" si="3"/>
      </c>
      <c r="C145" s="27" t="s">
        <v>30</v>
      </c>
      <c r="D145" s="40">
        <v>200</v>
      </c>
      <c r="E145" s="30">
        <f t="shared" si="5"/>
        <v>206</v>
      </c>
      <c r="F145" s="31" t="s">
        <v>34</v>
      </c>
      <c r="G145" s="40">
        <v>3</v>
      </c>
      <c r="H145" s="27" t="s">
        <v>31</v>
      </c>
      <c r="I145" s="27"/>
      <c r="J145" s="27" t="s">
        <v>33</v>
      </c>
      <c r="K145" s="27"/>
      <c r="L145" s="68"/>
    </row>
    <row r="146" spans="1:12" ht="12.75" hidden="1">
      <c r="A146" s="67">
        <v>2170</v>
      </c>
      <c r="B146" s="60">
        <f t="shared" si="3"/>
      </c>
      <c r="C146" s="27" t="s">
        <v>30</v>
      </c>
      <c r="D146" s="28">
        <v>196.52</v>
      </c>
      <c r="E146" s="30">
        <f t="shared" si="5"/>
        <v>201.76000000000002</v>
      </c>
      <c r="F146" s="31" t="s">
        <v>34</v>
      </c>
      <c r="G146" s="28">
        <v>2.62</v>
      </c>
      <c r="H146" s="27" t="s">
        <v>31</v>
      </c>
      <c r="I146" s="38" t="s">
        <v>153</v>
      </c>
      <c r="J146" s="32" t="s">
        <v>33</v>
      </c>
      <c r="K146" s="38"/>
      <c r="L146" s="68"/>
    </row>
    <row r="147" spans="1:12" ht="12.75" hidden="1">
      <c r="A147" s="67">
        <v>2265</v>
      </c>
      <c r="B147" s="60">
        <f t="shared" si="3"/>
      </c>
      <c r="C147" s="27" t="s">
        <v>30</v>
      </c>
      <c r="D147" s="28">
        <v>196.44</v>
      </c>
      <c r="E147" s="30">
        <f t="shared" si="5"/>
        <v>203.5</v>
      </c>
      <c r="F147" s="31" t="s">
        <v>34</v>
      </c>
      <c r="G147" s="27">
        <v>3.53</v>
      </c>
      <c r="H147" s="27" t="s">
        <v>31</v>
      </c>
      <c r="I147" s="27" t="s">
        <v>226</v>
      </c>
      <c r="J147" s="27" t="s">
        <v>33</v>
      </c>
      <c r="K147" s="27"/>
      <c r="L147" s="68"/>
    </row>
    <row r="148" spans="1:12" ht="12.75" hidden="1">
      <c r="A148" s="67">
        <v>2368</v>
      </c>
      <c r="B148" s="60">
        <f t="shared" si="3"/>
      </c>
      <c r="C148" s="27" t="s">
        <v>30</v>
      </c>
      <c r="D148" s="28">
        <v>196.22</v>
      </c>
      <c r="E148" s="30">
        <f t="shared" si="5"/>
        <v>206.88</v>
      </c>
      <c r="F148" s="31" t="s">
        <v>34</v>
      </c>
      <c r="G148" s="27">
        <v>5.33</v>
      </c>
      <c r="H148" s="27" t="s">
        <v>31</v>
      </c>
      <c r="I148" s="27" t="s">
        <v>305</v>
      </c>
      <c r="J148" s="27" t="s">
        <v>33</v>
      </c>
      <c r="K148" s="27"/>
      <c r="L148" s="68"/>
    </row>
    <row r="149" spans="1:12" ht="12.75" hidden="1">
      <c r="A149" s="70" t="s">
        <v>668</v>
      </c>
      <c r="B149" s="60">
        <f t="shared" si="3"/>
      </c>
      <c r="C149" s="27" t="s">
        <v>30</v>
      </c>
      <c r="D149" s="40">
        <v>195</v>
      </c>
      <c r="E149" s="30">
        <f t="shared" si="5"/>
        <v>199.4</v>
      </c>
      <c r="F149" s="31" t="s">
        <v>34</v>
      </c>
      <c r="G149" s="40">
        <v>2.2</v>
      </c>
      <c r="H149" s="27" t="s">
        <v>31</v>
      </c>
      <c r="I149" s="27"/>
      <c r="J149" s="27" t="s">
        <v>33</v>
      </c>
      <c r="K149" s="27"/>
      <c r="L149" s="68"/>
    </row>
    <row r="150" spans="1:12" ht="12.75" hidden="1">
      <c r="A150" s="70" t="s">
        <v>677</v>
      </c>
      <c r="B150" s="60">
        <f t="shared" si="3"/>
      </c>
      <c r="C150" s="27" t="s">
        <v>30</v>
      </c>
      <c r="D150" s="40">
        <v>195</v>
      </c>
      <c r="E150" s="30">
        <f t="shared" si="5"/>
        <v>201</v>
      </c>
      <c r="F150" s="31" t="s">
        <v>34</v>
      </c>
      <c r="G150" s="40">
        <v>3</v>
      </c>
      <c r="H150" s="27" t="s">
        <v>31</v>
      </c>
      <c r="I150" s="27"/>
      <c r="J150" s="27" t="s">
        <v>33</v>
      </c>
      <c r="K150" s="27"/>
      <c r="L150" s="68"/>
    </row>
    <row r="151" spans="1:12" ht="12.75" hidden="1">
      <c r="A151" s="70" t="s">
        <v>724</v>
      </c>
      <c r="B151" s="60">
        <f t="shared" si="3"/>
      </c>
      <c r="C151" s="27" t="s">
        <v>30</v>
      </c>
      <c r="D151" s="40">
        <v>192</v>
      </c>
      <c r="E151" s="30">
        <f t="shared" si="5"/>
        <v>200</v>
      </c>
      <c r="F151" s="31" t="s">
        <v>34</v>
      </c>
      <c r="G151" s="40">
        <v>4</v>
      </c>
      <c r="H151" s="27" t="s">
        <v>31</v>
      </c>
      <c r="I151" s="27"/>
      <c r="J151" s="27" t="s">
        <v>33</v>
      </c>
      <c r="K151" s="27"/>
      <c r="L151" s="68"/>
    </row>
    <row r="152" spans="1:12" ht="12.75" hidden="1">
      <c r="A152" s="67">
        <v>2169</v>
      </c>
      <c r="B152" s="60">
        <f t="shared" si="3"/>
      </c>
      <c r="C152" s="27" t="s">
        <v>30</v>
      </c>
      <c r="D152" s="28">
        <v>190.17</v>
      </c>
      <c r="E152" s="30">
        <f t="shared" si="5"/>
        <v>195.41</v>
      </c>
      <c r="F152" s="31" t="s">
        <v>34</v>
      </c>
      <c r="G152" s="28">
        <v>2.62</v>
      </c>
      <c r="H152" s="27" t="s">
        <v>31</v>
      </c>
      <c r="I152" s="38" t="s">
        <v>152</v>
      </c>
      <c r="J152" s="32" t="s">
        <v>33</v>
      </c>
      <c r="K152" s="38"/>
      <c r="L152" s="68"/>
    </row>
    <row r="153" spans="1:12" ht="12.75" hidden="1">
      <c r="A153" s="67">
        <v>2264</v>
      </c>
      <c r="B153" s="60">
        <f t="shared" si="3"/>
      </c>
      <c r="C153" s="27" t="s">
        <v>30</v>
      </c>
      <c r="D153" s="28">
        <v>190.09</v>
      </c>
      <c r="E153" s="30">
        <f t="shared" si="5"/>
        <v>197.15</v>
      </c>
      <c r="F153" s="31" t="s">
        <v>34</v>
      </c>
      <c r="G153" s="27">
        <v>3.53</v>
      </c>
      <c r="H153" s="27" t="s">
        <v>31</v>
      </c>
      <c r="I153" s="27" t="s">
        <v>225</v>
      </c>
      <c r="J153" s="27" t="s">
        <v>33</v>
      </c>
      <c r="K153" s="27"/>
      <c r="L153" s="68"/>
    </row>
    <row r="154" spans="1:12" ht="12.75" hidden="1">
      <c r="A154" s="67">
        <v>1599</v>
      </c>
      <c r="B154" s="60">
        <f t="shared" si="3"/>
      </c>
      <c r="C154" s="27" t="s">
        <v>30</v>
      </c>
      <c r="D154" s="28">
        <v>190</v>
      </c>
      <c r="E154" s="30">
        <f t="shared" si="5"/>
        <v>202</v>
      </c>
      <c r="F154" s="31" t="s">
        <v>34</v>
      </c>
      <c r="G154" s="28">
        <v>6</v>
      </c>
      <c r="H154" s="27" t="s">
        <v>31</v>
      </c>
      <c r="I154" s="27"/>
      <c r="J154" s="27" t="s">
        <v>33</v>
      </c>
      <c r="K154" s="27"/>
      <c r="L154" s="68">
        <v>7186</v>
      </c>
    </row>
    <row r="155" spans="1:12" ht="12.75" hidden="1">
      <c r="A155" s="70" t="s">
        <v>505</v>
      </c>
      <c r="B155" s="60">
        <f t="shared" si="3"/>
      </c>
      <c r="C155" s="27" t="s">
        <v>30</v>
      </c>
      <c r="D155" s="40">
        <v>190</v>
      </c>
      <c r="E155" s="30">
        <f t="shared" si="5"/>
        <v>202</v>
      </c>
      <c r="F155" s="31" t="s">
        <v>34</v>
      </c>
      <c r="G155" s="40">
        <v>6</v>
      </c>
      <c r="H155" s="27" t="s">
        <v>31</v>
      </c>
      <c r="I155" s="27"/>
      <c r="J155" s="27" t="s">
        <v>33</v>
      </c>
      <c r="K155" s="27"/>
      <c r="L155" s="68"/>
    </row>
    <row r="156" spans="1:12" ht="12.75" hidden="1">
      <c r="A156" s="67">
        <v>2367</v>
      </c>
      <c r="B156" s="60">
        <f aca="true" t="shared" si="6" ref="B156:B219">IF(G156=$D$5,IF(D156&lt;$D$3,IF(I156&lt;&gt;0,1,""),""),"")</f>
      </c>
      <c r="C156" s="27" t="s">
        <v>30</v>
      </c>
      <c r="D156" s="28">
        <v>189.87</v>
      </c>
      <c r="E156" s="30">
        <f t="shared" si="5"/>
        <v>200.53</v>
      </c>
      <c r="F156" s="31" t="s">
        <v>34</v>
      </c>
      <c r="G156" s="27">
        <v>5.33</v>
      </c>
      <c r="H156" s="27" t="s">
        <v>31</v>
      </c>
      <c r="I156" s="27" t="s">
        <v>304</v>
      </c>
      <c r="J156" s="27" t="s">
        <v>33</v>
      </c>
      <c r="K156" s="27"/>
      <c r="L156" s="68"/>
    </row>
    <row r="157" spans="1:12" ht="12.75" hidden="1">
      <c r="A157" s="70" t="s">
        <v>579</v>
      </c>
      <c r="B157" s="60">
        <f t="shared" si="6"/>
      </c>
      <c r="C157" s="27" t="s">
        <v>30</v>
      </c>
      <c r="D157" s="40">
        <v>184.3</v>
      </c>
      <c r="E157" s="30">
        <f t="shared" si="5"/>
        <v>209.9</v>
      </c>
      <c r="F157" s="31" t="s">
        <v>34</v>
      </c>
      <c r="G157" s="40">
        <v>12.8</v>
      </c>
      <c r="H157" s="27" t="s">
        <v>31</v>
      </c>
      <c r="I157" s="27"/>
      <c r="J157" s="27" t="s">
        <v>33</v>
      </c>
      <c r="K157" s="27"/>
      <c r="L157" s="68"/>
    </row>
    <row r="158" spans="1:12" ht="12.75" hidden="1">
      <c r="A158" s="70" t="s">
        <v>738</v>
      </c>
      <c r="B158" s="60">
        <f t="shared" si="6"/>
      </c>
      <c r="C158" s="27" t="s">
        <v>30</v>
      </c>
      <c r="D158" s="40">
        <v>184.3</v>
      </c>
      <c r="E158" s="30">
        <f t="shared" si="5"/>
        <v>195.70000000000002</v>
      </c>
      <c r="F158" s="31" t="s">
        <v>34</v>
      </c>
      <c r="G158" s="40">
        <v>5.7</v>
      </c>
      <c r="H158" s="27" t="s">
        <v>31</v>
      </c>
      <c r="I158" s="27"/>
      <c r="J158" s="27" t="s">
        <v>33</v>
      </c>
      <c r="K158" s="27"/>
      <c r="L158" s="68"/>
    </row>
    <row r="159" spans="1:12" ht="12.75" hidden="1">
      <c r="A159" s="67">
        <v>2168</v>
      </c>
      <c r="B159" s="60">
        <f t="shared" si="6"/>
      </c>
      <c r="C159" s="27" t="s">
        <v>30</v>
      </c>
      <c r="D159" s="28">
        <v>183.82</v>
      </c>
      <c r="E159" s="30">
        <f t="shared" si="5"/>
        <v>189.06</v>
      </c>
      <c r="F159" s="31" t="s">
        <v>34</v>
      </c>
      <c r="G159" s="28">
        <v>2.62</v>
      </c>
      <c r="H159" s="27" t="s">
        <v>31</v>
      </c>
      <c r="I159" s="38" t="s">
        <v>151</v>
      </c>
      <c r="J159" s="32" t="s">
        <v>33</v>
      </c>
      <c r="K159" s="38"/>
      <c r="L159" s="68"/>
    </row>
    <row r="160" spans="1:12" ht="12.75" hidden="1">
      <c r="A160" s="67">
        <v>2263</v>
      </c>
      <c r="B160" s="60">
        <f t="shared" si="6"/>
      </c>
      <c r="C160" s="27" t="s">
        <v>30</v>
      </c>
      <c r="D160" s="28">
        <v>183.74</v>
      </c>
      <c r="E160" s="30">
        <f t="shared" si="5"/>
        <v>190.8</v>
      </c>
      <c r="F160" s="31" t="s">
        <v>34</v>
      </c>
      <c r="G160" s="27">
        <v>3.53</v>
      </c>
      <c r="H160" s="27" t="s">
        <v>31</v>
      </c>
      <c r="I160" s="27" t="s">
        <v>224</v>
      </c>
      <c r="J160" s="27" t="s">
        <v>33</v>
      </c>
      <c r="K160" s="27"/>
      <c r="L160" s="68"/>
    </row>
    <row r="161" spans="1:12" ht="12.75" hidden="1">
      <c r="A161" s="67">
        <v>2366</v>
      </c>
      <c r="B161" s="60">
        <f t="shared" si="6"/>
      </c>
      <c r="C161" s="27" t="s">
        <v>30</v>
      </c>
      <c r="D161" s="28">
        <v>183.52</v>
      </c>
      <c r="E161" s="30">
        <f t="shared" si="5"/>
        <v>194.18</v>
      </c>
      <c r="F161" s="31" t="s">
        <v>34</v>
      </c>
      <c r="G161" s="27">
        <v>5.33</v>
      </c>
      <c r="H161" s="27" t="s">
        <v>31</v>
      </c>
      <c r="I161" s="27" t="s">
        <v>303</v>
      </c>
      <c r="J161" s="27" t="s">
        <v>33</v>
      </c>
      <c r="K161" s="27"/>
      <c r="L161" s="68"/>
    </row>
    <row r="162" spans="1:12" ht="12.75" hidden="1">
      <c r="A162" s="67">
        <v>2442</v>
      </c>
      <c r="B162" s="60">
        <f t="shared" si="6"/>
      </c>
      <c r="C162" s="27" t="s">
        <v>30</v>
      </c>
      <c r="D162" s="28">
        <v>183.52</v>
      </c>
      <c r="E162" s="30">
        <f t="shared" si="5"/>
        <v>197.5</v>
      </c>
      <c r="F162" s="31" t="s">
        <v>34</v>
      </c>
      <c r="G162" s="27">
        <v>6.99</v>
      </c>
      <c r="H162" s="27" t="s">
        <v>31</v>
      </c>
      <c r="I162" s="27" t="s">
        <v>353</v>
      </c>
      <c r="J162" s="27" t="s">
        <v>33</v>
      </c>
      <c r="K162" s="27"/>
      <c r="L162" s="68"/>
    </row>
    <row r="163" spans="1:12" ht="12.75" hidden="1">
      <c r="A163" s="70" t="s">
        <v>552</v>
      </c>
      <c r="B163" s="60">
        <f t="shared" si="6"/>
      </c>
      <c r="C163" s="27" t="s">
        <v>30</v>
      </c>
      <c r="D163" s="40">
        <v>182</v>
      </c>
      <c r="E163" s="30">
        <f t="shared" si="5"/>
        <v>188</v>
      </c>
      <c r="F163" s="31" t="s">
        <v>34</v>
      </c>
      <c r="G163" s="40">
        <v>3</v>
      </c>
      <c r="H163" s="27" t="s">
        <v>31</v>
      </c>
      <c r="I163" s="27"/>
      <c r="J163" s="27" t="s">
        <v>33</v>
      </c>
      <c r="K163" s="27"/>
      <c r="L163" s="68"/>
    </row>
    <row r="164" spans="1:12" ht="12.75" hidden="1">
      <c r="A164" s="67">
        <v>3547</v>
      </c>
      <c r="B164" s="60">
        <f t="shared" si="6"/>
      </c>
      <c r="C164" s="27" t="s">
        <v>30</v>
      </c>
      <c r="D164" s="28">
        <v>180</v>
      </c>
      <c r="E164" s="30">
        <f t="shared" si="5"/>
        <v>196.8</v>
      </c>
      <c r="F164" s="31" t="s">
        <v>34</v>
      </c>
      <c r="G164" s="28">
        <v>8.4</v>
      </c>
      <c r="H164" s="27" t="s">
        <v>31</v>
      </c>
      <c r="I164" s="27"/>
      <c r="J164" s="27" t="s">
        <v>33</v>
      </c>
      <c r="K164" s="27">
        <v>1</v>
      </c>
      <c r="L164" s="68">
        <v>3546</v>
      </c>
    </row>
    <row r="165" spans="1:12" ht="12.75" hidden="1">
      <c r="A165" s="67">
        <v>5421</v>
      </c>
      <c r="B165" s="60">
        <f t="shared" si="6"/>
      </c>
      <c r="C165" s="27" t="s">
        <v>30</v>
      </c>
      <c r="D165" s="28">
        <v>180</v>
      </c>
      <c r="E165" s="30">
        <f t="shared" si="5"/>
        <v>186</v>
      </c>
      <c r="F165" s="31" t="s">
        <v>34</v>
      </c>
      <c r="G165" s="28">
        <v>3</v>
      </c>
      <c r="H165" s="27" t="s">
        <v>31</v>
      </c>
      <c r="I165" s="27"/>
      <c r="J165" s="32" t="s">
        <v>33</v>
      </c>
      <c r="K165" s="27">
        <v>2</v>
      </c>
      <c r="L165" s="68">
        <v>7166</v>
      </c>
    </row>
    <row r="166" spans="1:12" ht="12.75" hidden="1">
      <c r="A166" s="70" t="s">
        <v>489</v>
      </c>
      <c r="B166" s="60">
        <f t="shared" si="6"/>
      </c>
      <c r="C166" s="27" t="s">
        <v>30</v>
      </c>
      <c r="D166" s="40">
        <v>180</v>
      </c>
      <c r="E166" s="30">
        <f t="shared" si="5"/>
        <v>186</v>
      </c>
      <c r="F166" s="31" t="s">
        <v>34</v>
      </c>
      <c r="G166" s="40">
        <v>3</v>
      </c>
      <c r="H166" s="27" t="s">
        <v>31</v>
      </c>
      <c r="I166" s="27"/>
      <c r="J166" s="27" t="s">
        <v>33</v>
      </c>
      <c r="K166" s="27"/>
      <c r="L166" s="68"/>
    </row>
    <row r="167" spans="1:12" ht="12.75" hidden="1">
      <c r="A167" s="67">
        <v>2167</v>
      </c>
      <c r="B167" s="60">
        <f t="shared" si="6"/>
      </c>
      <c r="C167" s="27" t="s">
        <v>30</v>
      </c>
      <c r="D167" s="28">
        <v>177.47</v>
      </c>
      <c r="E167" s="30">
        <f t="shared" si="5"/>
        <v>182.71</v>
      </c>
      <c r="F167" s="31" t="s">
        <v>34</v>
      </c>
      <c r="G167" s="28">
        <v>2.62</v>
      </c>
      <c r="H167" s="27" t="s">
        <v>31</v>
      </c>
      <c r="I167" s="38" t="s">
        <v>150</v>
      </c>
      <c r="J167" s="32" t="s">
        <v>33</v>
      </c>
      <c r="K167" s="38"/>
      <c r="L167" s="68"/>
    </row>
    <row r="168" spans="1:12" ht="12.75" hidden="1">
      <c r="A168" s="67">
        <v>2262</v>
      </c>
      <c r="B168" s="60">
        <f t="shared" si="6"/>
      </c>
      <c r="C168" s="27" t="s">
        <v>30</v>
      </c>
      <c r="D168" s="28">
        <v>177.39</v>
      </c>
      <c r="E168" s="30">
        <f t="shared" si="5"/>
        <v>184.45</v>
      </c>
      <c r="F168" s="31" t="s">
        <v>34</v>
      </c>
      <c r="G168" s="27">
        <v>3.53</v>
      </c>
      <c r="H168" s="27" t="s">
        <v>31</v>
      </c>
      <c r="I168" s="27" t="s">
        <v>223</v>
      </c>
      <c r="J168" s="27" t="s">
        <v>33</v>
      </c>
      <c r="K168" s="27"/>
      <c r="L168" s="68"/>
    </row>
    <row r="169" spans="1:12" ht="12.75" hidden="1">
      <c r="A169" s="67">
        <v>2365</v>
      </c>
      <c r="B169" s="60">
        <f t="shared" si="6"/>
      </c>
      <c r="C169" s="27" t="s">
        <v>30</v>
      </c>
      <c r="D169" s="28">
        <v>177.17</v>
      </c>
      <c r="E169" s="30">
        <f aca="true" t="shared" si="7" ref="E169:E200">D169+(G169*2)</f>
        <v>187.82999999999998</v>
      </c>
      <c r="F169" s="31" t="s">
        <v>34</v>
      </c>
      <c r="G169" s="27">
        <v>5.33</v>
      </c>
      <c r="H169" s="27" t="s">
        <v>31</v>
      </c>
      <c r="I169" s="27" t="s">
        <v>302</v>
      </c>
      <c r="J169" s="27" t="s">
        <v>33</v>
      </c>
      <c r="K169" s="27"/>
      <c r="L169" s="68"/>
    </row>
    <row r="170" spans="1:12" ht="12.75" hidden="1">
      <c r="A170" s="67">
        <v>2441</v>
      </c>
      <c r="B170" s="60">
        <f t="shared" si="6"/>
      </c>
      <c r="C170" s="27" t="s">
        <v>30</v>
      </c>
      <c r="D170" s="28">
        <v>177.17</v>
      </c>
      <c r="E170" s="30">
        <f t="shared" si="7"/>
        <v>191.14999999999998</v>
      </c>
      <c r="F170" s="31" t="s">
        <v>34</v>
      </c>
      <c r="G170" s="27">
        <v>6.99</v>
      </c>
      <c r="H170" s="27" t="s">
        <v>31</v>
      </c>
      <c r="I170" s="27" t="s">
        <v>352</v>
      </c>
      <c r="J170" s="27" t="s">
        <v>33</v>
      </c>
      <c r="K170" s="27"/>
      <c r="L170" s="68"/>
    </row>
    <row r="171" spans="1:12" ht="12.75" hidden="1">
      <c r="A171" s="67">
        <v>5299</v>
      </c>
      <c r="B171" s="60">
        <f t="shared" si="6"/>
      </c>
      <c r="C171" s="27" t="s">
        <v>30</v>
      </c>
      <c r="D171" s="28">
        <v>174</v>
      </c>
      <c r="E171" s="30">
        <f t="shared" si="7"/>
        <v>184.66</v>
      </c>
      <c r="F171" s="31" t="s">
        <v>34</v>
      </c>
      <c r="G171" s="28">
        <v>5.33</v>
      </c>
      <c r="H171" s="27" t="s">
        <v>31</v>
      </c>
      <c r="I171" s="27"/>
      <c r="J171" s="27" t="s">
        <v>33</v>
      </c>
      <c r="K171" s="27">
        <v>1</v>
      </c>
      <c r="L171" s="68">
        <v>5299</v>
      </c>
    </row>
    <row r="172" spans="1:12" ht="12.75" hidden="1">
      <c r="A172" s="70" t="s">
        <v>643</v>
      </c>
      <c r="B172" s="60">
        <f t="shared" si="6"/>
      </c>
      <c r="C172" s="27" t="s">
        <v>30</v>
      </c>
      <c r="D172" s="40">
        <v>172</v>
      </c>
      <c r="E172" s="30">
        <f t="shared" si="7"/>
        <v>181</v>
      </c>
      <c r="F172" s="31" t="s">
        <v>34</v>
      </c>
      <c r="G172" s="40">
        <v>4.5</v>
      </c>
      <c r="H172" s="27" t="s">
        <v>31</v>
      </c>
      <c r="I172" s="27"/>
      <c r="J172" s="27" t="s">
        <v>33</v>
      </c>
      <c r="K172" s="27"/>
      <c r="L172" s="68"/>
    </row>
    <row r="173" spans="1:12" ht="12.75" hidden="1">
      <c r="A173" s="67">
        <v>5367</v>
      </c>
      <c r="B173" s="60">
        <f t="shared" si="6"/>
      </c>
      <c r="C173" s="27" t="s">
        <v>30</v>
      </c>
      <c r="D173" s="28">
        <v>171.37</v>
      </c>
      <c r="E173" s="30">
        <f t="shared" si="7"/>
        <v>177.77</v>
      </c>
      <c r="F173" s="31" t="s">
        <v>34</v>
      </c>
      <c r="G173" s="28">
        <v>3.2</v>
      </c>
      <c r="H173" s="27" t="s">
        <v>31</v>
      </c>
      <c r="I173" s="37" t="s">
        <v>34</v>
      </c>
      <c r="J173" s="27" t="s">
        <v>33</v>
      </c>
      <c r="K173" s="27">
        <v>1</v>
      </c>
      <c r="L173" s="68">
        <v>5383</v>
      </c>
    </row>
    <row r="174" spans="1:12" ht="12.75" hidden="1">
      <c r="A174" s="67">
        <v>2166</v>
      </c>
      <c r="B174" s="60">
        <f t="shared" si="6"/>
      </c>
      <c r="C174" s="27" t="s">
        <v>30</v>
      </c>
      <c r="D174" s="28">
        <v>171.12</v>
      </c>
      <c r="E174" s="30">
        <f t="shared" si="7"/>
        <v>176.36</v>
      </c>
      <c r="F174" s="31" t="s">
        <v>34</v>
      </c>
      <c r="G174" s="28">
        <v>2.62</v>
      </c>
      <c r="H174" s="27" t="s">
        <v>31</v>
      </c>
      <c r="I174" s="38" t="s">
        <v>149</v>
      </c>
      <c r="J174" s="32" t="s">
        <v>33</v>
      </c>
      <c r="K174" s="38"/>
      <c r="L174" s="68"/>
    </row>
    <row r="175" spans="1:12" ht="12.75" hidden="1">
      <c r="A175" s="67">
        <v>2261</v>
      </c>
      <c r="B175" s="60">
        <f t="shared" si="6"/>
      </c>
      <c r="C175" s="27" t="s">
        <v>30</v>
      </c>
      <c r="D175" s="28">
        <v>171.04</v>
      </c>
      <c r="E175" s="30">
        <f t="shared" si="7"/>
        <v>178.1</v>
      </c>
      <c r="F175" s="31" t="s">
        <v>34</v>
      </c>
      <c r="G175" s="27">
        <v>3.53</v>
      </c>
      <c r="H175" s="27" t="s">
        <v>31</v>
      </c>
      <c r="I175" s="27" t="s">
        <v>222</v>
      </c>
      <c r="J175" s="27" t="s">
        <v>33</v>
      </c>
      <c r="K175" s="27"/>
      <c r="L175" s="68"/>
    </row>
    <row r="176" spans="1:12" ht="12.75" hidden="1">
      <c r="A176" s="67">
        <v>2364</v>
      </c>
      <c r="B176" s="60">
        <f t="shared" si="6"/>
      </c>
      <c r="C176" s="27" t="s">
        <v>30</v>
      </c>
      <c r="D176" s="28">
        <v>170.82</v>
      </c>
      <c r="E176" s="30">
        <f t="shared" si="7"/>
        <v>181.48</v>
      </c>
      <c r="F176" s="31" t="s">
        <v>34</v>
      </c>
      <c r="G176" s="27">
        <v>5.33</v>
      </c>
      <c r="H176" s="27" t="s">
        <v>31</v>
      </c>
      <c r="I176" s="27" t="s">
        <v>301</v>
      </c>
      <c r="J176" s="27" t="s">
        <v>33</v>
      </c>
      <c r="K176" s="27"/>
      <c r="L176" s="68"/>
    </row>
    <row r="177" spans="1:12" ht="12.75" hidden="1">
      <c r="A177" s="71">
        <v>2440</v>
      </c>
      <c r="B177" s="60">
        <f t="shared" si="6"/>
      </c>
      <c r="C177" s="33" t="s">
        <v>30</v>
      </c>
      <c r="D177" s="34">
        <v>170.82</v>
      </c>
      <c r="E177" s="34">
        <f t="shared" si="7"/>
        <v>184.79999999999998</v>
      </c>
      <c r="F177" s="35" t="s">
        <v>34</v>
      </c>
      <c r="G177" s="33">
        <v>6.99</v>
      </c>
      <c r="H177" s="33" t="s">
        <v>31</v>
      </c>
      <c r="I177" s="33" t="s">
        <v>351</v>
      </c>
      <c r="J177" s="33" t="s">
        <v>33</v>
      </c>
      <c r="K177" s="33"/>
      <c r="L177" s="72"/>
    </row>
    <row r="178" spans="1:12" ht="12.75" hidden="1">
      <c r="A178" s="67">
        <v>5366</v>
      </c>
      <c r="B178" s="60">
        <f t="shared" si="6"/>
      </c>
      <c r="C178" s="27" t="s">
        <v>30</v>
      </c>
      <c r="D178" s="28">
        <v>170.5</v>
      </c>
      <c r="E178" s="30">
        <f t="shared" si="7"/>
        <v>175.5</v>
      </c>
      <c r="F178" s="31" t="s">
        <v>34</v>
      </c>
      <c r="G178" s="28">
        <v>2.5</v>
      </c>
      <c r="H178" s="27" t="s">
        <v>31</v>
      </c>
      <c r="I178" s="27"/>
      <c r="J178" s="27" t="s">
        <v>33</v>
      </c>
      <c r="K178" s="27">
        <v>1</v>
      </c>
      <c r="L178" s="68">
        <v>5366</v>
      </c>
    </row>
    <row r="179" spans="1:12" ht="12.75" hidden="1">
      <c r="A179" s="67">
        <v>1845</v>
      </c>
      <c r="B179" s="60">
        <f t="shared" si="6"/>
      </c>
      <c r="C179" s="27" t="s">
        <v>30</v>
      </c>
      <c r="D179" s="28">
        <v>168</v>
      </c>
      <c r="E179" s="30">
        <f t="shared" si="7"/>
        <v>180</v>
      </c>
      <c r="F179" s="31" t="s">
        <v>34</v>
      </c>
      <c r="G179" s="28">
        <v>6</v>
      </c>
      <c r="H179" s="27" t="s">
        <v>31</v>
      </c>
      <c r="I179" s="27"/>
      <c r="J179" s="27" t="s">
        <v>33</v>
      </c>
      <c r="K179" s="27">
        <v>4</v>
      </c>
      <c r="L179" s="68">
        <v>9002</v>
      </c>
    </row>
    <row r="180" spans="1:12" ht="12.75" hidden="1">
      <c r="A180" s="67">
        <v>6693</v>
      </c>
      <c r="B180" s="60">
        <f t="shared" si="6"/>
      </c>
      <c r="C180" s="27" t="s">
        <v>30</v>
      </c>
      <c r="D180" s="28">
        <v>167</v>
      </c>
      <c r="E180" s="30">
        <f t="shared" si="7"/>
        <v>173</v>
      </c>
      <c r="F180" s="31" t="s">
        <v>34</v>
      </c>
      <c r="G180" s="28">
        <v>3</v>
      </c>
      <c r="H180" s="27" t="s">
        <v>384</v>
      </c>
      <c r="I180" s="37" t="s">
        <v>34</v>
      </c>
      <c r="J180" s="27" t="s">
        <v>33</v>
      </c>
      <c r="K180" s="27">
        <v>1</v>
      </c>
      <c r="L180" s="68">
        <v>6693</v>
      </c>
    </row>
    <row r="181" spans="1:12" ht="12.75" hidden="1">
      <c r="A181" s="67" t="s">
        <v>912</v>
      </c>
      <c r="B181" s="60">
        <f t="shared" si="6"/>
      </c>
      <c r="C181" s="27" t="s">
        <v>30</v>
      </c>
      <c r="D181" s="28">
        <v>167</v>
      </c>
      <c r="E181" s="28">
        <f t="shared" si="7"/>
        <v>182.4</v>
      </c>
      <c r="F181" s="28"/>
      <c r="G181" s="28">
        <v>7.7</v>
      </c>
      <c r="H181" s="27" t="s">
        <v>31</v>
      </c>
      <c r="I181" s="27"/>
      <c r="J181" s="27" t="s">
        <v>33</v>
      </c>
      <c r="K181" s="27">
        <v>1</v>
      </c>
      <c r="L181" s="68">
        <v>7959</v>
      </c>
    </row>
    <row r="182" spans="1:12" ht="12.75" hidden="1">
      <c r="A182" s="67">
        <v>2165</v>
      </c>
      <c r="B182" s="60">
        <f t="shared" si="6"/>
      </c>
      <c r="C182" s="27" t="s">
        <v>30</v>
      </c>
      <c r="D182" s="28">
        <v>164.77</v>
      </c>
      <c r="E182" s="30">
        <f t="shared" si="7"/>
        <v>170.01000000000002</v>
      </c>
      <c r="F182" s="31" t="s">
        <v>34</v>
      </c>
      <c r="G182" s="28">
        <v>2.62</v>
      </c>
      <c r="H182" s="27" t="s">
        <v>31</v>
      </c>
      <c r="I182" s="38" t="s">
        <v>148</v>
      </c>
      <c r="J182" s="32" t="s">
        <v>33</v>
      </c>
      <c r="K182" s="38"/>
      <c r="L182" s="68"/>
    </row>
    <row r="183" spans="1:12" ht="12.75" hidden="1">
      <c r="A183" s="67">
        <v>2260</v>
      </c>
      <c r="B183" s="60">
        <f t="shared" si="6"/>
      </c>
      <c r="C183" s="27" t="s">
        <v>30</v>
      </c>
      <c r="D183" s="28">
        <v>164.69</v>
      </c>
      <c r="E183" s="30">
        <f t="shared" si="7"/>
        <v>171.75</v>
      </c>
      <c r="F183" s="31" t="s">
        <v>34</v>
      </c>
      <c r="G183" s="28">
        <v>3.53</v>
      </c>
      <c r="H183" s="27" t="s">
        <v>31</v>
      </c>
      <c r="I183" s="27" t="s">
        <v>221</v>
      </c>
      <c r="J183" s="27" t="s">
        <v>33</v>
      </c>
      <c r="K183" s="27"/>
      <c r="L183" s="68"/>
    </row>
    <row r="184" spans="1:12" ht="12.75" hidden="1">
      <c r="A184" s="67">
        <v>2363</v>
      </c>
      <c r="B184" s="60">
        <f t="shared" si="6"/>
      </c>
      <c r="C184" s="27" t="s">
        <v>30</v>
      </c>
      <c r="D184" s="28">
        <v>164.47</v>
      </c>
      <c r="E184" s="30">
        <f t="shared" si="7"/>
        <v>175.13</v>
      </c>
      <c r="F184" s="31" t="s">
        <v>34</v>
      </c>
      <c r="G184" s="27">
        <v>5.33</v>
      </c>
      <c r="H184" s="27" t="s">
        <v>31</v>
      </c>
      <c r="I184" s="27" t="s">
        <v>300</v>
      </c>
      <c r="J184" s="27" t="s">
        <v>33</v>
      </c>
      <c r="K184" s="27"/>
      <c r="L184" s="68"/>
    </row>
    <row r="185" spans="1:12" ht="12.75" hidden="1">
      <c r="A185" s="67">
        <v>2439</v>
      </c>
      <c r="B185" s="60">
        <f t="shared" si="6"/>
      </c>
      <c r="C185" s="27" t="s">
        <v>30</v>
      </c>
      <c r="D185" s="28">
        <v>164.47</v>
      </c>
      <c r="E185" s="30">
        <f t="shared" si="7"/>
        <v>178.45</v>
      </c>
      <c r="F185" s="31" t="s">
        <v>34</v>
      </c>
      <c r="G185" s="27">
        <v>6.99</v>
      </c>
      <c r="H185" s="27" t="s">
        <v>31</v>
      </c>
      <c r="I185" s="27" t="s">
        <v>350</v>
      </c>
      <c r="J185" s="27" t="s">
        <v>33</v>
      </c>
      <c r="K185" s="27"/>
      <c r="L185" s="68"/>
    </row>
    <row r="186" spans="1:12" ht="12.75" hidden="1">
      <c r="A186" s="70" t="s">
        <v>750</v>
      </c>
      <c r="B186" s="60">
        <f t="shared" si="6"/>
      </c>
      <c r="C186" s="27" t="s">
        <v>30</v>
      </c>
      <c r="D186" s="40">
        <v>164.3</v>
      </c>
      <c r="E186" s="30">
        <f t="shared" si="7"/>
        <v>175.70000000000002</v>
      </c>
      <c r="F186" s="31" t="s">
        <v>34</v>
      </c>
      <c r="G186" s="40">
        <v>5.7</v>
      </c>
      <c r="H186" s="27" t="s">
        <v>31</v>
      </c>
      <c r="I186" s="27"/>
      <c r="J186" s="27" t="s">
        <v>33</v>
      </c>
      <c r="K186" s="27"/>
      <c r="L186" s="68"/>
    </row>
    <row r="187" spans="1:12" ht="12.75" hidden="1">
      <c r="A187" s="67">
        <v>2259</v>
      </c>
      <c r="B187" s="60">
        <f t="shared" si="6"/>
      </c>
      <c r="C187" s="27" t="s">
        <v>30</v>
      </c>
      <c r="D187" s="28">
        <v>158.64</v>
      </c>
      <c r="E187" s="30">
        <f t="shared" si="7"/>
        <v>165.7</v>
      </c>
      <c r="F187" s="31" t="s">
        <v>34</v>
      </c>
      <c r="G187" s="28">
        <v>3.53</v>
      </c>
      <c r="H187" s="27" t="s">
        <v>31</v>
      </c>
      <c r="I187" s="27" t="s">
        <v>220</v>
      </c>
      <c r="J187" s="27" t="s">
        <v>33</v>
      </c>
      <c r="K187" s="27"/>
      <c r="L187" s="68"/>
    </row>
    <row r="188" spans="1:12" ht="12.75" hidden="1">
      <c r="A188" s="67">
        <v>2164</v>
      </c>
      <c r="B188" s="60">
        <f t="shared" si="6"/>
      </c>
      <c r="C188" s="27" t="s">
        <v>30</v>
      </c>
      <c r="D188" s="28">
        <v>158.42</v>
      </c>
      <c r="E188" s="30">
        <f t="shared" si="7"/>
        <v>163.66</v>
      </c>
      <c r="F188" s="31" t="s">
        <v>34</v>
      </c>
      <c r="G188" s="28">
        <v>2.62</v>
      </c>
      <c r="H188" s="27" t="s">
        <v>31</v>
      </c>
      <c r="I188" s="38" t="s">
        <v>147</v>
      </c>
      <c r="J188" s="32" t="s">
        <v>33</v>
      </c>
      <c r="K188" s="38"/>
      <c r="L188" s="68"/>
    </row>
    <row r="189" spans="1:12" ht="12.75" hidden="1">
      <c r="A189" s="67">
        <v>2362</v>
      </c>
      <c r="B189" s="60">
        <f t="shared" si="6"/>
      </c>
      <c r="C189" s="27" t="s">
        <v>30</v>
      </c>
      <c r="D189" s="28">
        <v>158.12</v>
      </c>
      <c r="E189" s="30">
        <f t="shared" si="7"/>
        <v>168.78</v>
      </c>
      <c r="F189" s="31" t="s">
        <v>34</v>
      </c>
      <c r="G189" s="27">
        <v>5.33</v>
      </c>
      <c r="H189" s="27" t="s">
        <v>31</v>
      </c>
      <c r="I189" s="27" t="s">
        <v>299</v>
      </c>
      <c r="J189" s="27" t="s">
        <v>33</v>
      </c>
      <c r="K189" s="27"/>
      <c r="L189" s="68"/>
    </row>
    <row r="190" spans="1:12" ht="12.75" hidden="1">
      <c r="A190" s="67">
        <v>2438</v>
      </c>
      <c r="B190" s="60">
        <f t="shared" si="6"/>
      </c>
      <c r="C190" s="27" t="s">
        <v>30</v>
      </c>
      <c r="D190" s="28">
        <v>158.12</v>
      </c>
      <c r="E190" s="30">
        <f t="shared" si="7"/>
        <v>172.1</v>
      </c>
      <c r="F190" s="31" t="s">
        <v>34</v>
      </c>
      <c r="G190" s="27">
        <v>6.99</v>
      </c>
      <c r="H190" s="27" t="s">
        <v>31</v>
      </c>
      <c r="I190" s="27" t="s">
        <v>349</v>
      </c>
      <c r="J190" s="27" t="s">
        <v>33</v>
      </c>
      <c r="K190" s="27"/>
      <c r="L190" s="68"/>
    </row>
    <row r="191" spans="1:12" ht="12.75" hidden="1">
      <c r="A191" s="70">
        <v>90034</v>
      </c>
      <c r="B191" s="60">
        <f t="shared" si="6"/>
      </c>
      <c r="C191" s="27" t="s">
        <v>30</v>
      </c>
      <c r="D191" s="28">
        <v>158</v>
      </c>
      <c r="E191" s="30">
        <f t="shared" si="7"/>
        <v>164</v>
      </c>
      <c r="F191" s="31" t="s">
        <v>34</v>
      </c>
      <c r="G191" s="28">
        <v>3</v>
      </c>
      <c r="H191" s="27" t="s">
        <v>31</v>
      </c>
      <c r="I191" s="27"/>
      <c r="J191" s="27" t="s">
        <v>33</v>
      </c>
      <c r="K191" s="27">
        <v>1</v>
      </c>
      <c r="L191" s="68">
        <v>90033</v>
      </c>
    </row>
    <row r="192" spans="1:12" ht="12.75" hidden="1">
      <c r="A192" s="70" t="s">
        <v>736</v>
      </c>
      <c r="B192" s="60">
        <f t="shared" si="6"/>
      </c>
      <c r="C192" s="27" t="s">
        <v>30</v>
      </c>
      <c r="D192" s="40">
        <v>155</v>
      </c>
      <c r="E192" s="30">
        <f t="shared" si="7"/>
        <v>161</v>
      </c>
      <c r="F192" s="31" t="s">
        <v>34</v>
      </c>
      <c r="G192" s="40">
        <v>3</v>
      </c>
      <c r="H192" s="27" t="s">
        <v>31</v>
      </c>
      <c r="I192" s="27"/>
      <c r="J192" s="27" t="s">
        <v>33</v>
      </c>
      <c r="K192" s="27"/>
      <c r="L192" s="68"/>
    </row>
    <row r="193" spans="1:12" ht="12.75" hidden="1">
      <c r="A193" s="70" t="s">
        <v>850</v>
      </c>
      <c r="B193" s="60">
        <f t="shared" si="6"/>
      </c>
      <c r="C193" s="27" t="s">
        <v>30</v>
      </c>
      <c r="D193" s="40">
        <v>155</v>
      </c>
      <c r="E193" s="30">
        <f t="shared" si="7"/>
        <v>164</v>
      </c>
      <c r="F193" s="31" t="s">
        <v>34</v>
      </c>
      <c r="G193" s="40">
        <v>4.5</v>
      </c>
      <c r="H193" s="27" t="s">
        <v>31</v>
      </c>
      <c r="I193" s="27"/>
      <c r="J193" s="27" t="s">
        <v>33</v>
      </c>
      <c r="K193" s="27"/>
      <c r="L193" s="68"/>
    </row>
    <row r="194" spans="1:12" ht="12.75" hidden="1">
      <c r="A194" s="70" t="s">
        <v>748</v>
      </c>
      <c r="B194" s="60">
        <f t="shared" si="6"/>
      </c>
      <c r="C194" s="27" t="s">
        <v>30</v>
      </c>
      <c r="D194" s="40">
        <v>154.3</v>
      </c>
      <c r="E194" s="30">
        <f t="shared" si="7"/>
        <v>165.70000000000002</v>
      </c>
      <c r="F194" s="31" t="s">
        <v>34</v>
      </c>
      <c r="G194" s="40">
        <v>5.7</v>
      </c>
      <c r="H194" s="27" t="s">
        <v>31</v>
      </c>
      <c r="I194" s="27"/>
      <c r="J194" s="27" t="s">
        <v>33</v>
      </c>
      <c r="K194" s="27"/>
      <c r="L194" s="68"/>
    </row>
    <row r="195" spans="1:12" ht="12.75" hidden="1">
      <c r="A195" s="67">
        <v>5428</v>
      </c>
      <c r="B195" s="60">
        <f t="shared" si="6"/>
      </c>
      <c r="C195" s="27" t="s">
        <v>30</v>
      </c>
      <c r="D195" s="28">
        <v>154</v>
      </c>
      <c r="E195" s="30">
        <f t="shared" si="7"/>
        <v>160</v>
      </c>
      <c r="F195" s="31" t="s">
        <v>34</v>
      </c>
      <c r="G195" s="28">
        <v>3</v>
      </c>
      <c r="H195" s="27" t="s">
        <v>31</v>
      </c>
      <c r="I195" s="27"/>
      <c r="J195" s="27" t="s">
        <v>33</v>
      </c>
      <c r="K195" s="27">
        <v>2</v>
      </c>
      <c r="L195" s="68">
        <v>5428</v>
      </c>
    </row>
    <row r="196" spans="1:12" ht="12.75" hidden="1">
      <c r="A196" s="67">
        <v>5383</v>
      </c>
      <c r="B196" s="60">
        <f t="shared" si="6"/>
      </c>
      <c r="C196" s="27" t="s">
        <v>30</v>
      </c>
      <c r="D196" s="28">
        <v>153</v>
      </c>
      <c r="E196" s="30">
        <f t="shared" si="7"/>
        <v>159</v>
      </c>
      <c r="F196" s="31" t="s">
        <v>34</v>
      </c>
      <c r="G196" s="28">
        <v>3</v>
      </c>
      <c r="H196" s="27" t="s">
        <v>31</v>
      </c>
      <c r="I196" s="27"/>
      <c r="J196" s="27" t="s">
        <v>33</v>
      </c>
      <c r="K196" s="27">
        <v>1</v>
      </c>
      <c r="L196" s="68">
        <v>5367</v>
      </c>
    </row>
    <row r="197" spans="1:12" ht="12.75" hidden="1">
      <c r="A197" s="67">
        <v>2163</v>
      </c>
      <c r="B197" s="60">
        <f t="shared" si="6"/>
      </c>
      <c r="C197" s="27" t="s">
        <v>30</v>
      </c>
      <c r="D197" s="28">
        <v>152.07</v>
      </c>
      <c r="E197" s="30">
        <f t="shared" si="7"/>
        <v>157.31</v>
      </c>
      <c r="F197" s="31" t="s">
        <v>34</v>
      </c>
      <c r="G197" s="28">
        <v>2.62</v>
      </c>
      <c r="H197" s="27" t="s">
        <v>31</v>
      </c>
      <c r="I197" s="38" t="s">
        <v>146</v>
      </c>
      <c r="J197" s="32" t="s">
        <v>33</v>
      </c>
      <c r="K197" s="38"/>
      <c r="L197" s="68"/>
    </row>
    <row r="198" spans="1:12" ht="12.75" hidden="1">
      <c r="A198" s="67">
        <v>2258</v>
      </c>
      <c r="B198" s="60">
        <f t="shared" si="6"/>
      </c>
      <c r="C198" s="27" t="s">
        <v>30</v>
      </c>
      <c r="D198" s="28">
        <v>151.99</v>
      </c>
      <c r="E198" s="30">
        <f t="shared" si="7"/>
        <v>159.05</v>
      </c>
      <c r="F198" s="31" t="s">
        <v>34</v>
      </c>
      <c r="G198" s="28">
        <v>3.53</v>
      </c>
      <c r="H198" s="27" t="s">
        <v>31</v>
      </c>
      <c r="I198" s="27" t="s">
        <v>219</v>
      </c>
      <c r="J198" s="27" t="s">
        <v>33</v>
      </c>
      <c r="K198" s="27"/>
      <c r="L198" s="68"/>
    </row>
    <row r="199" spans="1:12" ht="12.75" hidden="1">
      <c r="A199" s="67">
        <v>2361</v>
      </c>
      <c r="B199" s="60">
        <f t="shared" si="6"/>
      </c>
      <c r="C199" s="27" t="s">
        <v>30</v>
      </c>
      <c r="D199" s="28">
        <v>151.77</v>
      </c>
      <c r="E199" s="30">
        <f t="shared" si="7"/>
        <v>162.43</v>
      </c>
      <c r="F199" s="31" t="s">
        <v>34</v>
      </c>
      <c r="G199" s="28">
        <v>5.33</v>
      </c>
      <c r="H199" s="27" t="s">
        <v>31</v>
      </c>
      <c r="I199" s="27" t="s">
        <v>298</v>
      </c>
      <c r="J199" s="27" t="s">
        <v>33</v>
      </c>
      <c r="K199" s="27"/>
      <c r="L199" s="68"/>
    </row>
    <row r="200" spans="1:12" ht="12.75" hidden="1">
      <c r="A200" s="67">
        <v>2437</v>
      </c>
      <c r="B200" s="60">
        <f t="shared" si="6"/>
      </c>
      <c r="C200" s="27" t="s">
        <v>30</v>
      </c>
      <c r="D200" s="28">
        <v>151.77</v>
      </c>
      <c r="E200" s="30">
        <f t="shared" si="7"/>
        <v>165.75</v>
      </c>
      <c r="F200" s="31" t="s">
        <v>34</v>
      </c>
      <c r="G200" s="27">
        <v>6.99</v>
      </c>
      <c r="H200" s="27" t="s">
        <v>31</v>
      </c>
      <c r="I200" s="27" t="s">
        <v>348</v>
      </c>
      <c r="J200" s="27" t="s">
        <v>33</v>
      </c>
      <c r="K200" s="27"/>
      <c r="L200" s="68"/>
    </row>
    <row r="201" spans="1:12" ht="12.75" hidden="1">
      <c r="A201" s="67">
        <v>3237</v>
      </c>
      <c r="B201" s="60">
        <f t="shared" si="6"/>
      </c>
      <c r="C201" s="27" t="s">
        <v>30</v>
      </c>
      <c r="D201" s="28">
        <v>151</v>
      </c>
      <c r="E201" s="30">
        <f aca="true" t="shared" si="8" ref="E201:E232">D201+(G201*2)</f>
        <v>170</v>
      </c>
      <c r="F201" s="31" t="s">
        <v>34</v>
      </c>
      <c r="G201" s="28">
        <v>9.5</v>
      </c>
      <c r="H201" s="27" t="s">
        <v>31</v>
      </c>
      <c r="I201" s="27"/>
      <c r="J201" s="27" t="s">
        <v>33</v>
      </c>
      <c r="K201" s="27">
        <v>1</v>
      </c>
      <c r="L201" s="68">
        <v>3237</v>
      </c>
    </row>
    <row r="202" spans="1:12" ht="12.75" hidden="1">
      <c r="A202" s="70" t="s">
        <v>745</v>
      </c>
      <c r="B202" s="60">
        <f t="shared" si="6"/>
      </c>
      <c r="C202" s="27" t="s">
        <v>30</v>
      </c>
      <c r="D202" s="40">
        <v>149.3</v>
      </c>
      <c r="E202" s="30">
        <f t="shared" si="8"/>
        <v>160.70000000000002</v>
      </c>
      <c r="F202" s="31" t="s">
        <v>34</v>
      </c>
      <c r="G202" s="40">
        <v>5.7</v>
      </c>
      <c r="H202" s="27" t="s">
        <v>31</v>
      </c>
      <c r="I202" s="27"/>
      <c r="J202" s="27" t="s">
        <v>33</v>
      </c>
      <c r="K202" s="27"/>
      <c r="L202" s="68"/>
    </row>
    <row r="203" spans="1:12" ht="12.75" hidden="1">
      <c r="A203" s="67">
        <v>9873</v>
      </c>
      <c r="B203" s="60">
        <f t="shared" si="6"/>
      </c>
      <c r="C203" s="27" t="s">
        <v>432</v>
      </c>
      <c r="D203" s="28">
        <v>149</v>
      </c>
      <c r="E203" s="30">
        <f t="shared" si="8"/>
        <v>155</v>
      </c>
      <c r="F203" s="31"/>
      <c r="G203" s="28">
        <v>3</v>
      </c>
      <c r="H203" s="27" t="s">
        <v>31</v>
      </c>
      <c r="I203" s="27"/>
      <c r="J203" s="27" t="s">
        <v>33</v>
      </c>
      <c r="K203" s="27"/>
      <c r="L203" s="68" t="s">
        <v>433</v>
      </c>
    </row>
    <row r="204" spans="1:12" ht="12.75" hidden="1">
      <c r="A204" s="67">
        <v>2257</v>
      </c>
      <c r="B204" s="60">
        <f t="shared" si="6"/>
      </c>
      <c r="C204" s="27" t="s">
        <v>30</v>
      </c>
      <c r="D204" s="28">
        <v>148.82</v>
      </c>
      <c r="E204" s="30">
        <f t="shared" si="8"/>
        <v>155.88</v>
      </c>
      <c r="F204" s="31" t="s">
        <v>34</v>
      </c>
      <c r="G204" s="28">
        <v>3.53</v>
      </c>
      <c r="H204" s="27" t="s">
        <v>31</v>
      </c>
      <c r="I204" s="27" t="s">
        <v>218</v>
      </c>
      <c r="J204" s="27" t="s">
        <v>33</v>
      </c>
      <c r="K204" s="27"/>
      <c r="L204" s="68"/>
    </row>
    <row r="205" spans="1:12" ht="12.75" hidden="1">
      <c r="A205" s="67">
        <v>2360</v>
      </c>
      <c r="B205" s="60">
        <f t="shared" si="6"/>
      </c>
      <c r="C205" s="27" t="s">
        <v>30</v>
      </c>
      <c r="D205" s="28">
        <v>148.59</v>
      </c>
      <c r="E205" s="30">
        <f t="shared" si="8"/>
        <v>159.25</v>
      </c>
      <c r="F205" s="31" t="s">
        <v>34</v>
      </c>
      <c r="G205" s="28">
        <v>5.33</v>
      </c>
      <c r="H205" s="27" t="s">
        <v>31</v>
      </c>
      <c r="I205" s="27" t="s">
        <v>297</v>
      </c>
      <c r="J205" s="27" t="s">
        <v>33</v>
      </c>
      <c r="K205" s="27"/>
      <c r="L205" s="68"/>
    </row>
    <row r="206" spans="1:12" ht="12.75" hidden="1">
      <c r="A206" s="67">
        <v>2436</v>
      </c>
      <c r="B206" s="60">
        <f t="shared" si="6"/>
      </c>
      <c r="C206" s="27" t="s">
        <v>30</v>
      </c>
      <c r="D206" s="28">
        <v>146.21</v>
      </c>
      <c r="E206" s="30">
        <f t="shared" si="8"/>
        <v>160.19</v>
      </c>
      <c r="F206" s="31" t="s">
        <v>34</v>
      </c>
      <c r="G206" s="27">
        <v>6.99</v>
      </c>
      <c r="H206" s="27" t="s">
        <v>31</v>
      </c>
      <c r="I206" s="27" t="s">
        <v>347</v>
      </c>
      <c r="J206" s="27" t="s">
        <v>33</v>
      </c>
      <c r="K206" s="27"/>
      <c r="L206" s="68"/>
    </row>
    <row r="207" spans="1:12" ht="12.75" hidden="1">
      <c r="A207" s="67">
        <v>2162</v>
      </c>
      <c r="B207" s="60">
        <f t="shared" si="6"/>
      </c>
      <c r="C207" s="27" t="s">
        <v>30</v>
      </c>
      <c r="D207" s="28">
        <v>145.72</v>
      </c>
      <c r="E207" s="30">
        <f t="shared" si="8"/>
        <v>150.96</v>
      </c>
      <c r="F207" s="31" t="s">
        <v>34</v>
      </c>
      <c r="G207" s="28">
        <v>2.62</v>
      </c>
      <c r="H207" s="27" t="s">
        <v>31</v>
      </c>
      <c r="I207" s="38" t="s">
        <v>145</v>
      </c>
      <c r="J207" s="32" t="s">
        <v>33</v>
      </c>
      <c r="K207" s="38"/>
      <c r="L207" s="68"/>
    </row>
    <row r="208" spans="1:12" ht="12.75" hidden="1">
      <c r="A208" s="67">
        <v>2256</v>
      </c>
      <c r="B208" s="60">
        <f t="shared" si="6"/>
      </c>
      <c r="C208" s="27" t="s">
        <v>30</v>
      </c>
      <c r="D208" s="28">
        <v>145.64</v>
      </c>
      <c r="E208" s="30">
        <f t="shared" si="8"/>
        <v>152.7</v>
      </c>
      <c r="F208" s="31" t="s">
        <v>34</v>
      </c>
      <c r="G208" s="28">
        <v>3.53</v>
      </c>
      <c r="H208" s="27" t="s">
        <v>31</v>
      </c>
      <c r="I208" s="27" t="s">
        <v>217</v>
      </c>
      <c r="J208" s="27" t="s">
        <v>33</v>
      </c>
      <c r="K208" s="27"/>
      <c r="L208" s="68"/>
    </row>
    <row r="209" spans="1:12" ht="12.75" hidden="1">
      <c r="A209" s="67">
        <v>3568</v>
      </c>
      <c r="B209" s="60">
        <f t="shared" si="6"/>
      </c>
      <c r="C209" s="27" t="s">
        <v>30</v>
      </c>
      <c r="D209" s="28">
        <v>145.5</v>
      </c>
      <c r="E209" s="30">
        <f t="shared" si="8"/>
        <v>159.5</v>
      </c>
      <c r="F209" s="31" t="s">
        <v>34</v>
      </c>
      <c r="G209" s="28">
        <v>7</v>
      </c>
      <c r="H209" s="27" t="s">
        <v>31</v>
      </c>
      <c r="I209" s="27"/>
      <c r="J209" s="27" t="s">
        <v>33</v>
      </c>
      <c r="K209" s="27">
        <v>1</v>
      </c>
      <c r="L209" s="68">
        <v>3568</v>
      </c>
    </row>
    <row r="210" spans="1:12" ht="12.75" hidden="1">
      <c r="A210" s="67">
        <v>2359</v>
      </c>
      <c r="B210" s="60">
        <f t="shared" si="6"/>
      </c>
      <c r="C210" s="27" t="s">
        <v>30</v>
      </c>
      <c r="D210" s="28">
        <v>145.42</v>
      </c>
      <c r="E210" s="30">
        <f t="shared" si="8"/>
        <v>156.07999999999998</v>
      </c>
      <c r="F210" s="31" t="s">
        <v>34</v>
      </c>
      <c r="G210" s="28">
        <v>5.33</v>
      </c>
      <c r="H210" s="27" t="s">
        <v>31</v>
      </c>
      <c r="I210" s="27" t="s">
        <v>296</v>
      </c>
      <c r="J210" s="27" t="s">
        <v>33</v>
      </c>
      <c r="K210" s="27"/>
      <c r="L210" s="68"/>
    </row>
    <row r="211" spans="1:12" ht="12.75" hidden="1">
      <c r="A211" s="67">
        <v>2435</v>
      </c>
      <c r="B211" s="60">
        <f t="shared" si="6"/>
      </c>
      <c r="C211" s="27" t="s">
        <v>30</v>
      </c>
      <c r="D211" s="28">
        <v>145.42</v>
      </c>
      <c r="E211" s="30">
        <f t="shared" si="8"/>
        <v>159.39999999999998</v>
      </c>
      <c r="F211" s="31" t="s">
        <v>34</v>
      </c>
      <c r="G211" s="28">
        <v>6.99</v>
      </c>
      <c r="H211" s="27" t="s">
        <v>31</v>
      </c>
      <c r="I211" s="27" t="s">
        <v>346</v>
      </c>
      <c r="J211" s="27" t="s">
        <v>33</v>
      </c>
      <c r="K211" s="27"/>
      <c r="L211" s="68"/>
    </row>
    <row r="212" spans="1:12" ht="12.75" hidden="1">
      <c r="A212" s="70" t="s">
        <v>858</v>
      </c>
      <c r="B212" s="60">
        <f t="shared" si="6"/>
      </c>
      <c r="C212" s="27" t="s">
        <v>30</v>
      </c>
      <c r="D212" s="40">
        <v>145.16</v>
      </c>
      <c r="E212" s="30">
        <f t="shared" si="8"/>
        <v>153.44</v>
      </c>
      <c r="F212" s="31" t="s">
        <v>34</v>
      </c>
      <c r="G212" s="40">
        <v>4.14</v>
      </c>
      <c r="H212" s="27" t="s">
        <v>31</v>
      </c>
      <c r="I212" s="27"/>
      <c r="J212" s="27" t="s">
        <v>33</v>
      </c>
      <c r="K212" s="27"/>
      <c r="L212" s="68"/>
    </row>
    <row r="213" spans="1:12" ht="12.75" hidden="1">
      <c r="A213" s="70" t="s">
        <v>744</v>
      </c>
      <c r="B213" s="60">
        <f t="shared" si="6"/>
      </c>
      <c r="C213" s="27" t="s">
        <v>30</v>
      </c>
      <c r="D213" s="40">
        <v>144.6</v>
      </c>
      <c r="E213" s="30">
        <f t="shared" si="8"/>
        <v>156</v>
      </c>
      <c r="F213" s="31" t="s">
        <v>34</v>
      </c>
      <c r="G213" s="40">
        <v>5.7</v>
      </c>
      <c r="H213" s="27" t="s">
        <v>31</v>
      </c>
      <c r="I213" s="27"/>
      <c r="J213" s="27" t="s">
        <v>33</v>
      </c>
      <c r="K213" s="27"/>
      <c r="L213" s="68"/>
    </row>
    <row r="214" spans="1:12" ht="12.75" hidden="1">
      <c r="A214" s="73" t="s">
        <v>602</v>
      </c>
      <c r="B214" s="60">
        <f t="shared" si="6"/>
      </c>
      <c r="C214" s="27" t="s">
        <v>30</v>
      </c>
      <c r="D214" s="58">
        <v>144.5</v>
      </c>
      <c r="E214" s="30">
        <f t="shared" si="8"/>
        <v>150.5</v>
      </c>
      <c r="F214" s="31" t="s">
        <v>34</v>
      </c>
      <c r="G214" s="58">
        <v>3</v>
      </c>
      <c r="H214" s="27" t="s">
        <v>31</v>
      </c>
      <c r="I214" s="27"/>
      <c r="J214" s="27" t="s">
        <v>33</v>
      </c>
      <c r="K214" s="27"/>
      <c r="L214" s="68"/>
    </row>
    <row r="215" spans="1:12" ht="12.75" hidden="1">
      <c r="A215" s="67">
        <v>3546</v>
      </c>
      <c r="B215" s="60">
        <f t="shared" si="6"/>
      </c>
      <c r="C215" s="27" t="s">
        <v>30</v>
      </c>
      <c r="D215" s="28">
        <v>144</v>
      </c>
      <c r="E215" s="30">
        <f t="shared" si="8"/>
        <v>160.8</v>
      </c>
      <c r="F215" s="31" t="s">
        <v>34</v>
      </c>
      <c r="G215" s="28">
        <v>8.4</v>
      </c>
      <c r="H215" s="27" t="s">
        <v>31</v>
      </c>
      <c r="I215" s="27"/>
      <c r="J215" s="27" t="s">
        <v>33</v>
      </c>
      <c r="K215" s="27">
        <v>1</v>
      </c>
      <c r="L215" s="68">
        <v>3546</v>
      </c>
    </row>
    <row r="216" spans="1:12" ht="12.75" hidden="1">
      <c r="A216" s="67">
        <v>5268</v>
      </c>
      <c r="B216" s="60">
        <f t="shared" si="6"/>
      </c>
      <c r="C216" s="27" t="s">
        <v>30</v>
      </c>
      <c r="D216" s="28">
        <v>144</v>
      </c>
      <c r="E216" s="30">
        <f t="shared" si="8"/>
        <v>155</v>
      </c>
      <c r="F216" s="31" t="s">
        <v>34</v>
      </c>
      <c r="G216" s="28">
        <v>5.5</v>
      </c>
      <c r="H216" s="27" t="s">
        <v>31</v>
      </c>
      <c r="I216" s="27"/>
      <c r="J216" s="27" t="s">
        <v>33</v>
      </c>
      <c r="K216" s="27">
        <v>1</v>
      </c>
      <c r="L216" s="68">
        <v>5268</v>
      </c>
    </row>
    <row r="217" spans="1:12" ht="12.75" hidden="1">
      <c r="A217" s="70" t="s">
        <v>630</v>
      </c>
      <c r="B217" s="60">
        <f t="shared" si="6"/>
      </c>
      <c r="C217" s="27" t="s">
        <v>30</v>
      </c>
      <c r="D217" s="40">
        <v>144</v>
      </c>
      <c r="E217" s="30">
        <f t="shared" si="8"/>
        <v>153</v>
      </c>
      <c r="F217" s="31" t="s">
        <v>34</v>
      </c>
      <c r="G217" s="40">
        <v>4.5</v>
      </c>
      <c r="H217" s="27" t="s">
        <v>31</v>
      </c>
      <c r="I217" s="32"/>
      <c r="J217" s="32" t="s">
        <v>33</v>
      </c>
      <c r="K217" s="32"/>
      <c r="L217" s="68"/>
    </row>
    <row r="218" spans="1:12" ht="12.75" hidden="1">
      <c r="A218" s="70" t="s">
        <v>814</v>
      </c>
      <c r="B218" s="60">
        <f t="shared" si="6"/>
      </c>
      <c r="C218" s="27" t="s">
        <v>30</v>
      </c>
      <c r="D218" s="40">
        <v>144</v>
      </c>
      <c r="E218" s="30">
        <f t="shared" si="8"/>
        <v>148.8</v>
      </c>
      <c r="F218" s="31" t="s">
        <v>34</v>
      </c>
      <c r="G218" s="40">
        <v>2.4</v>
      </c>
      <c r="H218" s="27" t="s">
        <v>31</v>
      </c>
      <c r="I218" s="32"/>
      <c r="J218" s="32" t="s">
        <v>33</v>
      </c>
      <c r="K218" s="32"/>
      <c r="L218" s="68"/>
    </row>
    <row r="219" spans="1:12" ht="12.75" hidden="1">
      <c r="A219" s="67">
        <v>2255</v>
      </c>
      <c r="B219" s="60">
        <f t="shared" si="6"/>
      </c>
      <c r="C219" s="27" t="s">
        <v>30</v>
      </c>
      <c r="D219" s="28">
        <v>142.47</v>
      </c>
      <c r="E219" s="30">
        <f t="shared" si="8"/>
        <v>149.53</v>
      </c>
      <c r="F219" s="31" t="s">
        <v>34</v>
      </c>
      <c r="G219" s="28">
        <v>3.53</v>
      </c>
      <c r="H219" s="27" t="s">
        <v>31</v>
      </c>
      <c r="I219" s="27" t="s">
        <v>216</v>
      </c>
      <c r="J219" s="27" t="s">
        <v>33</v>
      </c>
      <c r="K219" s="27"/>
      <c r="L219" s="68"/>
    </row>
    <row r="220" spans="1:12" ht="12.75" hidden="1">
      <c r="A220" s="67">
        <v>2358</v>
      </c>
      <c r="B220" s="60">
        <f aca="true" t="shared" si="9" ref="B220:B283">IF(G220=$D$5,IF(D220&lt;$D$3,IF(I220&lt;&gt;0,1,""),""),"")</f>
      </c>
      <c r="C220" s="27" t="s">
        <v>30</v>
      </c>
      <c r="D220" s="28">
        <v>142.24</v>
      </c>
      <c r="E220" s="30">
        <f t="shared" si="8"/>
        <v>152.9</v>
      </c>
      <c r="F220" s="31" t="s">
        <v>34</v>
      </c>
      <c r="G220" s="27">
        <v>5.33</v>
      </c>
      <c r="H220" s="27" t="s">
        <v>31</v>
      </c>
      <c r="I220" s="27" t="s">
        <v>295</v>
      </c>
      <c r="J220" s="27" t="s">
        <v>33</v>
      </c>
      <c r="K220" s="27"/>
      <c r="L220" s="68"/>
    </row>
    <row r="221" spans="1:12" ht="12.75" hidden="1">
      <c r="A221" s="67">
        <v>2434</v>
      </c>
      <c r="B221" s="60">
        <f t="shared" si="9"/>
      </c>
      <c r="C221" s="27" t="s">
        <v>30</v>
      </c>
      <c r="D221" s="28">
        <v>142.24</v>
      </c>
      <c r="E221" s="30">
        <f t="shared" si="8"/>
        <v>156.22</v>
      </c>
      <c r="F221" s="31" t="s">
        <v>34</v>
      </c>
      <c r="G221" s="28">
        <v>6.99</v>
      </c>
      <c r="H221" s="27" t="s">
        <v>31</v>
      </c>
      <c r="I221" s="27" t="s">
        <v>345</v>
      </c>
      <c r="J221" s="27" t="s">
        <v>33</v>
      </c>
      <c r="K221" s="27"/>
      <c r="L221" s="68"/>
    </row>
    <row r="222" spans="1:12" ht="12.75" hidden="1">
      <c r="A222" s="70" t="s">
        <v>542</v>
      </c>
      <c r="B222" s="60">
        <f t="shared" si="9"/>
      </c>
      <c r="C222" s="27" t="s">
        <v>30</v>
      </c>
      <c r="D222" s="40">
        <v>142</v>
      </c>
      <c r="E222" s="30">
        <f t="shared" si="8"/>
        <v>150</v>
      </c>
      <c r="F222" s="31" t="s">
        <v>34</v>
      </c>
      <c r="G222" s="40">
        <v>4</v>
      </c>
      <c r="H222" s="27" t="s">
        <v>31</v>
      </c>
      <c r="I222" s="32"/>
      <c r="J222" s="32" t="s">
        <v>33</v>
      </c>
      <c r="K222" s="32"/>
      <c r="L222" s="68"/>
    </row>
    <row r="223" spans="1:12" ht="12.75" hidden="1">
      <c r="A223" s="70" t="s">
        <v>663</v>
      </c>
      <c r="B223" s="60">
        <f t="shared" si="9"/>
      </c>
      <c r="C223" s="27" t="s">
        <v>30</v>
      </c>
      <c r="D223" s="40">
        <v>142</v>
      </c>
      <c r="E223" s="30">
        <f t="shared" si="8"/>
        <v>145.4</v>
      </c>
      <c r="F223" s="31" t="s">
        <v>34</v>
      </c>
      <c r="G223" s="40">
        <v>1.7</v>
      </c>
      <c r="H223" s="27" t="s">
        <v>31</v>
      </c>
      <c r="I223" s="32"/>
      <c r="J223" s="32" t="s">
        <v>33</v>
      </c>
      <c r="K223" s="32"/>
      <c r="L223" s="68"/>
    </row>
    <row r="224" spans="1:12" ht="12.75" hidden="1">
      <c r="A224" s="70" t="s">
        <v>862</v>
      </c>
      <c r="B224" s="60">
        <f t="shared" si="9"/>
      </c>
      <c r="C224" s="27" t="s">
        <v>30</v>
      </c>
      <c r="D224" s="40">
        <v>142</v>
      </c>
      <c r="E224" s="30">
        <f t="shared" si="8"/>
        <v>145.56</v>
      </c>
      <c r="F224" s="31" t="s">
        <v>34</v>
      </c>
      <c r="G224" s="40">
        <v>1.78</v>
      </c>
      <c r="H224" s="27" t="s">
        <v>31</v>
      </c>
      <c r="I224" s="32"/>
      <c r="J224" s="32" t="s">
        <v>33</v>
      </c>
      <c r="K224" s="32"/>
      <c r="L224" s="68"/>
    </row>
    <row r="225" spans="1:12" ht="12.75" hidden="1">
      <c r="A225" s="71">
        <v>1823</v>
      </c>
      <c r="B225" s="60">
        <f t="shared" si="9"/>
      </c>
      <c r="C225" s="33" t="s">
        <v>30</v>
      </c>
      <c r="D225" s="34">
        <v>140</v>
      </c>
      <c r="E225" s="34">
        <f t="shared" si="8"/>
        <v>153</v>
      </c>
      <c r="F225" s="35" t="s">
        <v>34</v>
      </c>
      <c r="G225" s="34">
        <v>6.5</v>
      </c>
      <c r="H225" s="33" t="s">
        <v>31</v>
      </c>
      <c r="I225" s="33"/>
      <c r="J225" s="33" t="s">
        <v>33</v>
      </c>
      <c r="K225" s="33">
        <v>5</v>
      </c>
      <c r="L225" s="72">
        <v>7130</v>
      </c>
    </row>
    <row r="226" spans="1:12" ht="12.75" hidden="1">
      <c r="A226" s="67">
        <v>5087</v>
      </c>
      <c r="B226" s="60">
        <f t="shared" si="9"/>
      </c>
      <c r="C226" s="27" t="s">
        <v>30</v>
      </c>
      <c r="D226" s="28">
        <v>140</v>
      </c>
      <c r="E226" s="30">
        <f t="shared" si="8"/>
        <v>148</v>
      </c>
      <c r="F226" s="31" t="s">
        <v>34</v>
      </c>
      <c r="G226" s="28">
        <v>4</v>
      </c>
      <c r="H226" s="27" t="s">
        <v>31</v>
      </c>
      <c r="I226" s="27"/>
      <c r="J226" s="27" t="s">
        <v>33</v>
      </c>
      <c r="K226" s="27">
        <v>2</v>
      </c>
      <c r="L226" s="68">
        <v>7129</v>
      </c>
    </row>
    <row r="227" spans="1:12" ht="12.75" hidden="1">
      <c r="A227" s="67">
        <v>5858</v>
      </c>
      <c r="B227" s="60">
        <f t="shared" si="9"/>
      </c>
      <c r="C227" s="27" t="s">
        <v>30</v>
      </c>
      <c r="D227" s="28">
        <v>140</v>
      </c>
      <c r="E227" s="30">
        <f t="shared" si="8"/>
        <v>146</v>
      </c>
      <c r="F227" s="31" t="s">
        <v>34</v>
      </c>
      <c r="G227" s="28">
        <v>3</v>
      </c>
      <c r="H227" s="27" t="s">
        <v>412</v>
      </c>
      <c r="I227" s="27"/>
      <c r="J227" s="27" t="s">
        <v>413</v>
      </c>
      <c r="K227" s="27">
        <v>1</v>
      </c>
      <c r="L227" s="68">
        <v>231</v>
      </c>
    </row>
    <row r="228" spans="1:12" ht="12.75" hidden="1">
      <c r="A228" s="70" t="s">
        <v>686</v>
      </c>
      <c r="B228" s="60">
        <f t="shared" si="9"/>
      </c>
      <c r="C228" s="27" t="s">
        <v>30</v>
      </c>
      <c r="D228" s="40">
        <v>140</v>
      </c>
      <c r="E228" s="30">
        <f t="shared" si="8"/>
        <v>146</v>
      </c>
      <c r="F228" s="31" t="s">
        <v>34</v>
      </c>
      <c r="G228" s="40">
        <v>3</v>
      </c>
      <c r="H228" s="27" t="s">
        <v>31</v>
      </c>
      <c r="I228" s="32"/>
      <c r="J228" s="32" t="s">
        <v>33</v>
      </c>
      <c r="K228" s="32"/>
      <c r="L228" s="68"/>
    </row>
    <row r="229" spans="1:12" ht="12.75" hidden="1">
      <c r="A229" s="70" t="s">
        <v>689</v>
      </c>
      <c r="B229" s="60">
        <f t="shared" si="9"/>
      </c>
      <c r="C229" s="27" t="s">
        <v>30</v>
      </c>
      <c r="D229" s="40">
        <v>140</v>
      </c>
      <c r="E229" s="30">
        <f t="shared" si="8"/>
        <v>150</v>
      </c>
      <c r="F229" s="31" t="s">
        <v>34</v>
      </c>
      <c r="G229" s="40">
        <v>5</v>
      </c>
      <c r="H229" s="27" t="s">
        <v>31</v>
      </c>
      <c r="I229" s="32"/>
      <c r="J229" s="32" t="s">
        <v>33</v>
      </c>
      <c r="K229" s="32"/>
      <c r="L229" s="68"/>
    </row>
    <row r="230" spans="1:12" ht="12.75" hidden="1">
      <c r="A230" s="67">
        <v>1991</v>
      </c>
      <c r="B230" s="60">
        <f t="shared" si="9"/>
      </c>
      <c r="C230" s="27" t="s">
        <v>30</v>
      </c>
      <c r="D230" s="28">
        <v>139.5</v>
      </c>
      <c r="E230" s="30">
        <f t="shared" si="8"/>
        <v>150.7</v>
      </c>
      <c r="F230" s="31" t="s">
        <v>34</v>
      </c>
      <c r="G230" s="28">
        <v>5.6</v>
      </c>
      <c r="H230" s="27" t="s">
        <v>31</v>
      </c>
      <c r="I230" s="27"/>
      <c r="J230" s="27" t="s">
        <v>33</v>
      </c>
      <c r="K230" s="27">
        <v>4</v>
      </c>
      <c r="L230" s="68">
        <v>7060</v>
      </c>
    </row>
    <row r="231" spans="1:12" ht="12.75" hidden="1">
      <c r="A231" s="67">
        <v>2161</v>
      </c>
      <c r="B231" s="60">
        <f t="shared" si="9"/>
      </c>
      <c r="C231" s="27" t="s">
        <v>30</v>
      </c>
      <c r="D231" s="28">
        <v>139.37</v>
      </c>
      <c r="E231" s="30">
        <f t="shared" si="8"/>
        <v>144.61</v>
      </c>
      <c r="F231" s="31" t="s">
        <v>34</v>
      </c>
      <c r="G231" s="28">
        <v>2.62</v>
      </c>
      <c r="H231" s="27" t="s">
        <v>31</v>
      </c>
      <c r="I231" s="32" t="s">
        <v>144</v>
      </c>
      <c r="J231" s="32" t="s">
        <v>33</v>
      </c>
      <c r="K231" s="32"/>
      <c r="L231" s="68"/>
    </row>
    <row r="232" spans="1:12" ht="12.75" hidden="1">
      <c r="A232" s="67">
        <v>2254</v>
      </c>
      <c r="B232" s="60">
        <f t="shared" si="9"/>
      </c>
      <c r="C232" s="27" t="s">
        <v>30</v>
      </c>
      <c r="D232" s="28">
        <v>139.29</v>
      </c>
      <c r="E232" s="30">
        <f t="shared" si="8"/>
        <v>146.35</v>
      </c>
      <c r="F232" s="31" t="s">
        <v>34</v>
      </c>
      <c r="G232" s="28">
        <v>3.53</v>
      </c>
      <c r="H232" s="27" t="s">
        <v>31</v>
      </c>
      <c r="I232" s="27" t="s">
        <v>215</v>
      </c>
      <c r="J232" s="27" t="s">
        <v>33</v>
      </c>
      <c r="K232" s="27"/>
      <c r="L232" s="68"/>
    </row>
    <row r="233" spans="1:12" ht="12.75" hidden="1">
      <c r="A233" s="67">
        <v>2357</v>
      </c>
      <c r="B233" s="60">
        <f t="shared" si="9"/>
      </c>
      <c r="C233" s="27" t="s">
        <v>30</v>
      </c>
      <c r="D233" s="28">
        <v>139.07</v>
      </c>
      <c r="E233" s="30">
        <f aca="true" t="shared" si="10" ref="E233:E264">D233+(G233*2)</f>
        <v>149.73</v>
      </c>
      <c r="F233" s="31" t="s">
        <v>34</v>
      </c>
      <c r="G233" s="27">
        <v>5.33</v>
      </c>
      <c r="H233" s="27" t="s">
        <v>31</v>
      </c>
      <c r="I233" s="27" t="s">
        <v>294</v>
      </c>
      <c r="J233" s="27" t="s">
        <v>33</v>
      </c>
      <c r="K233" s="27"/>
      <c r="L233" s="68"/>
    </row>
    <row r="234" spans="1:12" ht="12.75" hidden="1">
      <c r="A234" s="67">
        <v>2433</v>
      </c>
      <c r="B234" s="60">
        <f t="shared" si="9"/>
      </c>
      <c r="C234" s="27" t="s">
        <v>30</v>
      </c>
      <c r="D234" s="28">
        <v>139.07</v>
      </c>
      <c r="E234" s="30">
        <f t="shared" si="10"/>
        <v>153.04999999999998</v>
      </c>
      <c r="F234" s="31" t="s">
        <v>34</v>
      </c>
      <c r="G234" s="28">
        <v>6.99</v>
      </c>
      <c r="H234" s="27" t="s">
        <v>31</v>
      </c>
      <c r="I234" s="27" t="s">
        <v>344</v>
      </c>
      <c r="J234" s="27" t="s">
        <v>33</v>
      </c>
      <c r="K234" s="27"/>
      <c r="L234" s="68"/>
    </row>
    <row r="235" spans="1:12" ht="12.75" hidden="1">
      <c r="A235" s="67">
        <v>5350</v>
      </c>
      <c r="B235" s="60">
        <f t="shared" si="9"/>
      </c>
      <c r="C235" s="27" t="s">
        <v>30</v>
      </c>
      <c r="D235" s="28">
        <v>138.6</v>
      </c>
      <c r="E235" s="30">
        <f t="shared" si="10"/>
        <v>144.6</v>
      </c>
      <c r="F235" s="31" t="s">
        <v>34</v>
      </c>
      <c r="G235" s="28">
        <v>3</v>
      </c>
      <c r="H235" s="27" t="s">
        <v>31</v>
      </c>
      <c r="I235" s="27"/>
      <c r="J235" s="27" t="s">
        <v>33</v>
      </c>
      <c r="K235" s="27">
        <v>5</v>
      </c>
      <c r="L235" s="68">
        <v>7139</v>
      </c>
    </row>
    <row r="236" spans="1:12" ht="12.75" hidden="1">
      <c r="A236" s="67">
        <v>5501</v>
      </c>
      <c r="B236" s="60">
        <f t="shared" si="9"/>
      </c>
      <c r="C236" s="27" t="s">
        <v>30</v>
      </c>
      <c r="D236" s="28">
        <v>138.3</v>
      </c>
      <c r="E236" s="30">
        <f t="shared" si="10"/>
        <v>144.3</v>
      </c>
      <c r="F236" s="31" t="s">
        <v>34</v>
      </c>
      <c r="G236" s="28">
        <v>3</v>
      </c>
      <c r="H236" s="27" t="s">
        <v>31</v>
      </c>
      <c r="I236" s="27"/>
      <c r="J236" s="27" t="s">
        <v>33</v>
      </c>
      <c r="K236" s="27">
        <v>5</v>
      </c>
      <c r="L236" s="68">
        <v>7135</v>
      </c>
    </row>
    <row r="237" spans="1:12" ht="12.75" hidden="1">
      <c r="A237" s="70" t="s">
        <v>459</v>
      </c>
      <c r="B237" s="60">
        <f t="shared" si="9"/>
      </c>
      <c r="C237" s="27" t="s">
        <v>30</v>
      </c>
      <c r="D237" s="40">
        <v>138</v>
      </c>
      <c r="E237" s="30">
        <f t="shared" si="10"/>
        <v>149.4</v>
      </c>
      <c r="F237" s="31" t="s">
        <v>34</v>
      </c>
      <c r="G237" s="40">
        <v>5.7</v>
      </c>
      <c r="H237" s="27" t="s">
        <v>31</v>
      </c>
      <c r="I237" s="32"/>
      <c r="J237" s="32" t="s">
        <v>33</v>
      </c>
      <c r="K237" s="32"/>
      <c r="L237" s="68"/>
    </row>
    <row r="238" spans="1:12" ht="12.75" hidden="1">
      <c r="A238" s="70" t="s">
        <v>715</v>
      </c>
      <c r="B238" s="60">
        <f t="shared" si="9"/>
      </c>
      <c r="C238" s="27" t="s">
        <v>30</v>
      </c>
      <c r="D238" s="40">
        <v>138</v>
      </c>
      <c r="E238" s="30">
        <f t="shared" si="10"/>
        <v>142</v>
      </c>
      <c r="F238" s="31" t="s">
        <v>34</v>
      </c>
      <c r="G238" s="40">
        <v>2</v>
      </c>
      <c r="H238" s="27" t="s">
        <v>31</v>
      </c>
      <c r="I238" s="32"/>
      <c r="J238" s="32" t="s">
        <v>33</v>
      </c>
      <c r="K238" s="32"/>
      <c r="L238" s="68"/>
    </row>
    <row r="239" spans="1:12" ht="12.75" hidden="1">
      <c r="A239" s="67">
        <v>2253</v>
      </c>
      <c r="B239" s="60">
        <f t="shared" si="9"/>
      </c>
      <c r="C239" s="27" t="s">
        <v>30</v>
      </c>
      <c r="D239" s="28">
        <v>136.12</v>
      </c>
      <c r="E239" s="30">
        <f t="shared" si="10"/>
        <v>143.18</v>
      </c>
      <c r="F239" s="31" t="s">
        <v>34</v>
      </c>
      <c r="G239" s="27">
        <v>3.53</v>
      </c>
      <c r="H239" s="27" t="s">
        <v>31</v>
      </c>
      <c r="I239" s="27" t="s">
        <v>214</v>
      </c>
      <c r="J239" s="27" t="s">
        <v>33</v>
      </c>
      <c r="K239" s="27"/>
      <c r="L239" s="68"/>
    </row>
    <row r="240" spans="1:12" ht="12.75" hidden="1">
      <c r="A240" s="70" t="s">
        <v>631</v>
      </c>
      <c r="B240" s="60">
        <f t="shared" si="9"/>
      </c>
      <c r="C240" s="27" t="s">
        <v>30</v>
      </c>
      <c r="D240" s="40">
        <v>136</v>
      </c>
      <c r="E240" s="30">
        <f t="shared" si="10"/>
        <v>146</v>
      </c>
      <c r="F240" s="31" t="s">
        <v>34</v>
      </c>
      <c r="G240" s="40">
        <v>5</v>
      </c>
      <c r="H240" s="27" t="s">
        <v>31</v>
      </c>
      <c r="I240" s="32"/>
      <c r="J240" s="32" t="s">
        <v>33</v>
      </c>
      <c r="K240" s="32"/>
      <c r="L240" s="68"/>
    </row>
    <row r="241" spans="1:12" ht="12.75" hidden="1">
      <c r="A241" s="67">
        <v>2356</v>
      </c>
      <c r="B241" s="60">
        <f t="shared" si="9"/>
      </c>
      <c r="C241" s="27" t="s">
        <v>30</v>
      </c>
      <c r="D241" s="28">
        <v>135.89</v>
      </c>
      <c r="E241" s="30">
        <f t="shared" si="10"/>
        <v>146.54999999999998</v>
      </c>
      <c r="F241" s="31" t="s">
        <v>34</v>
      </c>
      <c r="G241" s="27">
        <v>5.33</v>
      </c>
      <c r="H241" s="27" t="s">
        <v>31</v>
      </c>
      <c r="I241" s="27" t="s">
        <v>293</v>
      </c>
      <c r="J241" s="27" t="s">
        <v>33</v>
      </c>
      <c r="K241" s="27"/>
      <c r="L241" s="68"/>
    </row>
    <row r="242" spans="1:12" ht="12.75" hidden="1">
      <c r="A242" s="67">
        <v>2432</v>
      </c>
      <c r="B242" s="60">
        <f t="shared" si="9"/>
      </c>
      <c r="C242" s="27" t="s">
        <v>30</v>
      </c>
      <c r="D242" s="28">
        <v>135.89</v>
      </c>
      <c r="E242" s="30">
        <f t="shared" si="10"/>
        <v>149.86999999999998</v>
      </c>
      <c r="F242" s="31" t="s">
        <v>34</v>
      </c>
      <c r="G242" s="27">
        <v>6.99</v>
      </c>
      <c r="H242" s="27" t="s">
        <v>31</v>
      </c>
      <c r="I242" s="27" t="s">
        <v>343</v>
      </c>
      <c r="J242" s="27" t="s">
        <v>33</v>
      </c>
      <c r="K242" s="27"/>
      <c r="L242" s="68"/>
    </row>
    <row r="243" spans="1:12" ht="12.75" hidden="1">
      <c r="A243" s="67">
        <v>5272</v>
      </c>
      <c r="B243" s="60">
        <f t="shared" si="9"/>
      </c>
      <c r="C243" s="27" t="s">
        <v>30</v>
      </c>
      <c r="D243" s="28">
        <v>134.2</v>
      </c>
      <c r="E243" s="30">
        <f t="shared" si="10"/>
        <v>144.2</v>
      </c>
      <c r="F243" s="31" t="s">
        <v>34</v>
      </c>
      <c r="G243" s="28">
        <v>5</v>
      </c>
      <c r="H243" s="27" t="s">
        <v>31</v>
      </c>
      <c r="I243" s="27"/>
      <c r="J243" s="27" t="s">
        <v>33</v>
      </c>
      <c r="K243" s="27">
        <v>1</v>
      </c>
      <c r="L243" s="68">
        <v>5272</v>
      </c>
    </row>
    <row r="244" spans="1:12" ht="12.75" hidden="1">
      <c r="A244" s="70" t="s">
        <v>737</v>
      </c>
      <c r="B244" s="60">
        <f t="shared" si="9"/>
      </c>
      <c r="C244" s="27" t="s">
        <v>30</v>
      </c>
      <c r="D244" s="40">
        <v>134</v>
      </c>
      <c r="E244" s="30">
        <f t="shared" si="10"/>
        <v>140.2</v>
      </c>
      <c r="F244" s="31" t="s">
        <v>34</v>
      </c>
      <c r="G244" s="40">
        <v>3.1</v>
      </c>
      <c r="H244" s="27" t="s">
        <v>31</v>
      </c>
      <c r="I244" s="32"/>
      <c r="J244" s="32" t="s">
        <v>33</v>
      </c>
      <c r="K244" s="32"/>
      <c r="L244" s="68"/>
    </row>
    <row r="245" spans="1:12" ht="12.75" hidden="1">
      <c r="A245" s="67">
        <v>2050</v>
      </c>
      <c r="B245" s="60">
        <f t="shared" si="9"/>
      </c>
      <c r="C245" s="27" t="s">
        <v>30</v>
      </c>
      <c r="D245" s="28">
        <v>133.07</v>
      </c>
      <c r="E245" s="30">
        <f t="shared" si="10"/>
        <v>136.63</v>
      </c>
      <c r="F245" s="31" t="s">
        <v>34</v>
      </c>
      <c r="G245" s="28">
        <v>1.78</v>
      </c>
      <c r="H245" s="27" t="s">
        <v>31</v>
      </c>
      <c r="I245" s="32" t="s">
        <v>84</v>
      </c>
      <c r="J245" s="32" t="s">
        <v>33</v>
      </c>
      <c r="K245" s="32"/>
      <c r="L245" s="68"/>
    </row>
    <row r="246" spans="1:12" ht="12.75" hidden="1">
      <c r="A246" s="67">
        <v>2160</v>
      </c>
      <c r="B246" s="60">
        <f t="shared" si="9"/>
      </c>
      <c r="C246" s="27" t="s">
        <v>30</v>
      </c>
      <c r="D246" s="28">
        <v>133.02</v>
      </c>
      <c r="E246" s="30">
        <f t="shared" si="10"/>
        <v>138.26000000000002</v>
      </c>
      <c r="F246" s="31" t="s">
        <v>34</v>
      </c>
      <c r="G246" s="28">
        <v>2.62</v>
      </c>
      <c r="H246" s="27" t="s">
        <v>31</v>
      </c>
      <c r="I246" s="32" t="s">
        <v>143</v>
      </c>
      <c r="J246" s="32" t="s">
        <v>33</v>
      </c>
      <c r="K246" s="32"/>
      <c r="L246" s="68"/>
    </row>
    <row r="247" spans="1:12" ht="12.75" hidden="1">
      <c r="A247" s="70" t="s">
        <v>816</v>
      </c>
      <c r="B247" s="60">
        <f t="shared" si="9"/>
      </c>
      <c r="C247" s="27" t="s">
        <v>30</v>
      </c>
      <c r="D247" s="40">
        <v>133</v>
      </c>
      <c r="E247" s="30">
        <f t="shared" si="10"/>
        <v>144.4</v>
      </c>
      <c r="F247" s="31" t="s">
        <v>34</v>
      </c>
      <c r="G247" s="40">
        <v>5.7</v>
      </c>
      <c r="H247" s="27" t="s">
        <v>31</v>
      </c>
      <c r="I247" s="32"/>
      <c r="J247" s="32" t="s">
        <v>33</v>
      </c>
      <c r="K247" s="32"/>
      <c r="L247" s="68"/>
    </row>
    <row r="248" spans="1:12" ht="12.75" hidden="1">
      <c r="A248" s="70" t="s">
        <v>817</v>
      </c>
      <c r="B248" s="60">
        <f t="shared" si="9"/>
      </c>
      <c r="C248" s="27" t="s">
        <v>30</v>
      </c>
      <c r="D248" s="40">
        <v>133</v>
      </c>
      <c r="E248" s="30">
        <f t="shared" si="10"/>
        <v>137.8</v>
      </c>
      <c r="F248" s="31" t="s">
        <v>34</v>
      </c>
      <c r="G248" s="40">
        <v>2.4</v>
      </c>
      <c r="H248" s="27" t="s">
        <v>31</v>
      </c>
      <c r="I248" s="32"/>
      <c r="J248" s="32" t="s">
        <v>33</v>
      </c>
      <c r="K248" s="32"/>
      <c r="L248" s="68"/>
    </row>
    <row r="249" spans="1:12" ht="12.75" hidden="1">
      <c r="A249" s="67">
        <v>2252</v>
      </c>
      <c r="B249" s="60">
        <f t="shared" si="9"/>
      </c>
      <c r="C249" s="27" t="s">
        <v>30</v>
      </c>
      <c r="D249" s="28">
        <v>132.94</v>
      </c>
      <c r="E249" s="30">
        <f t="shared" si="10"/>
        <v>140</v>
      </c>
      <c r="F249" s="31" t="s">
        <v>34</v>
      </c>
      <c r="G249" s="27">
        <v>3.53</v>
      </c>
      <c r="H249" s="27" t="s">
        <v>31</v>
      </c>
      <c r="I249" s="27" t="s">
        <v>213</v>
      </c>
      <c r="J249" s="27" t="s">
        <v>33</v>
      </c>
      <c r="K249" s="27"/>
      <c r="L249" s="68"/>
    </row>
    <row r="250" spans="1:12" ht="12.75" hidden="1">
      <c r="A250" s="67">
        <v>2355</v>
      </c>
      <c r="B250" s="60">
        <f t="shared" si="9"/>
      </c>
      <c r="C250" s="27" t="s">
        <v>30</v>
      </c>
      <c r="D250" s="28">
        <v>132.72</v>
      </c>
      <c r="E250" s="30">
        <f t="shared" si="10"/>
        <v>143.38</v>
      </c>
      <c r="F250" s="31" t="s">
        <v>34</v>
      </c>
      <c r="G250" s="27">
        <v>5.33</v>
      </c>
      <c r="H250" s="27" t="s">
        <v>31</v>
      </c>
      <c r="I250" s="27" t="s">
        <v>292</v>
      </c>
      <c r="J250" s="27" t="s">
        <v>33</v>
      </c>
      <c r="K250" s="27"/>
      <c r="L250" s="68"/>
    </row>
    <row r="251" spans="1:12" ht="12.75" hidden="1">
      <c r="A251" s="67">
        <v>2431</v>
      </c>
      <c r="B251" s="60">
        <f t="shared" si="9"/>
      </c>
      <c r="C251" s="27" t="s">
        <v>30</v>
      </c>
      <c r="D251" s="28">
        <v>132.72</v>
      </c>
      <c r="E251" s="30">
        <f t="shared" si="10"/>
        <v>146.7</v>
      </c>
      <c r="F251" s="31" t="s">
        <v>34</v>
      </c>
      <c r="G251" s="27">
        <v>6.99</v>
      </c>
      <c r="H251" s="27" t="s">
        <v>31</v>
      </c>
      <c r="I251" s="27" t="s">
        <v>342</v>
      </c>
      <c r="J251" s="27" t="s">
        <v>33</v>
      </c>
      <c r="K251" s="27"/>
      <c r="L251" s="68"/>
    </row>
    <row r="252" spans="1:12" ht="12.75" hidden="1">
      <c r="A252" s="70" t="s">
        <v>828</v>
      </c>
      <c r="B252" s="60">
        <f t="shared" si="9"/>
      </c>
      <c r="C252" s="27" t="s">
        <v>30</v>
      </c>
      <c r="D252" s="40">
        <v>131</v>
      </c>
      <c r="E252" s="30">
        <f t="shared" si="10"/>
        <v>139</v>
      </c>
      <c r="F252" s="31" t="s">
        <v>34</v>
      </c>
      <c r="G252" s="40">
        <v>4</v>
      </c>
      <c r="H252" s="27" t="s">
        <v>31</v>
      </c>
      <c r="I252" s="32"/>
      <c r="J252" s="32" t="s">
        <v>33</v>
      </c>
      <c r="K252" s="32"/>
      <c r="L252" s="68"/>
    </row>
    <row r="253" spans="1:12" ht="12.75" hidden="1">
      <c r="A253" s="67">
        <v>5500</v>
      </c>
      <c r="B253" s="60">
        <f t="shared" si="9"/>
      </c>
      <c r="C253" s="27" t="s">
        <v>30</v>
      </c>
      <c r="D253" s="28">
        <v>130</v>
      </c>
      <c r="E253" s="30">
        <f t="shared" si="10"/>
        <v>136</v>
      </c>
      <c r="F253" s="31" t="s">
        <v>34</v>
      </c>
      <c r="G253" s="28">
        <v>3</v>
      </c>
      <c r="H253" s="27" t="s">
        <v>31</v>
      </c>
      <c r="I253" s="27"/>
      <c r="J253" s="27" t="s">
        <v>33</v>
      </c>
      <c r="K253" s="27">
        <v>1</v>
      </c>
      <c r="L253" s="68">
        <v>5500</v>
      </c>
    </row>
    <row r="254" spans="1:12" ht="12.75" hidden="1">
      <c r="A254" s="67">
        <v>6005</v>
      </c>
      <c r="B254" s="60">
        <f t="shared" si="9"/>
      </c>
      <c r="C254" s="27" t="s">
        <v>30</v>
      </c>
      <c r="D254" s="28">
        <v>130</v>
      </c>
      <c r="E254" s="30">
        <f t="shared" si="10"/>
        <v>136</v>
      </c>
      <c r="F254" s="31" t="s">
        <v>34</v>
      </c>
      <c r="G254" s="28">
        <v>3</v>
      </c>
      <c r="H254" s="27" t="s">
        <v>31</v>
      </c>
      <c r="I254" s="27"/>
      <c r="J254" s="27" t="s">
        <v>33</v>
      </c>
      <c r="K254" s="27">
        <v>5</v>
      </c>
      <c r="L254" s="68">
        <v>7102</v>
      </c>
    </row>
    <row r="255" spans="1:12" ht="12.75" hidden="1">
      <c r="A255" s="67">
        <v>9310</v>
      </c>
      <c r="B255" s="60">
        <f t="shared" si="9"/>
      </c>
      <c r="C255" s="27" t="s">
        <v>30</v>
      </c>
      <c r="D255" s="28">
        <v>130</v>
      </c>
      <c r="E255" s="30">
        <f t="shared" si="10"/>
        <v>133.56</v>
      </c>
      <c r="F255" s="31" t="s">
        <v>34</v>
      </c>
      <c r="G255" s="27">
        <v>1.78</v>
      </c>
      <c r="H255" s="27" t="s">
        <v>31</v>
      </c>
      <c r="I255" s="27"/>
      <c r="J255" s="27" t="s">
        <v>33</v>
      </c>
      <c r="K255" s="27"/>
      <c r="L255" s="68"/>
    </row>
    <row r="256" spans="1:12" ht="12.75" hidden="1">
      <c r="A256" s="67">
        <v>9651</v>
      </c>
      <c r="B256" s="60">
        <f t="shared" si="9"/>
      </c>
      <c r="C256" s="27" t="s">
        <v>30</v>
      </c>
      <c r="D256" s="28">
        <v>130</v>
      </c>
      <c r="E256" s="30">
        <f t="shared" si="10"/>
        <v>136</v>
      </c>
      <c r="F256" s="31" t="s">
        <v>34</v>
      </c>
      <c r="G256" s="28">
        <v>3</v>
      </c>
      <c r="H256" s="27" t="s">
        <v>31</v>
      </c>
      <c r="I256" s="27"/>
      <c r="J256" s="27" t="s">
        <v>33</v>
      </c>
      <c r="K256" s="27"/>
      <c r="L256" s="68"/>
    </row>
    <row r="257" spans="1:12" ht="12.75" hidden="1">
      <c r="A257" s="70">
        <v>9910</v>
      </c>
      <c r="B257" s="60">
        <f t="shared" si="9"/>
      </c>
      <c r="C257" s="27" t="s">
        <v>30</v>
      </c>
      <c r="D257" s="40">
        <v>130</v>
      </c>
      <c r="E257" s="30">
        <f t="shared" si="10"/>
        <v>141.4</v>
      </c>
      <c r="F257" s="31"/>
      <c r="G257" s="40">
        <v>5.7</v>
      </c>
      <c r="H257" s="27" t="s">
        <v>384</v>
      </c>
      <c r="I257" s="32"/>
      <c r="J257" s="32" t="s">
        <v>33</v>
      </c>
      <c r="K257" s="32">
        <v>1</v>
      </c>
      <c r="L257" s="68">
        <v>9910</v>
      </c>
    </row>
    <row r="258" spans="1:12" ht="12.75" hidden="1">
      <c r="A258" s="70" t="s">
        <v>893</v>
      </c>
      <c r="B258" s="60">
        <f t="shared" si="9"/>
      </c>
      <c r="C258" s="27" t="s">
        <v>30</v>
      </c>
      <c r="D258" s="40">
        <v>130</v>
      </c>
      <c r="E258" s="30">
        <f t="shared" si="10"/>
        <v>140</v>
      </c>
      <c r="F258" s="31" t="s">
        <v>34</v>
      </c>
      <c r="G258" s="40">
        <v>5</v>
      </c>
      <c r="H258" s="27" t="s">
        <v>31</v>
      </c>
      <c r="I258" s="32"/>
      <c r="J258" s="32" t="s">
        <v>33</v>
      </c>
      <c r="K258" s="32"/>
      <c r="L258" s="68"/>
    </row>
    <row r="259" spans="1:12" ht="12.75" hidden="1">
      <c r="A259" s="67">
        <v>2251</v>
      </c>
      <c r="B259" s="60">
        <f t="shared" si="9"/>
      </c>
      <c r="C259" s="27" t="s">
        <v>30</v>
      </c>
      <c r="D259" s="28">
        <v>129.77</v>
      </c>
      <c r="E259" s="30">
        <f t="shared" si="10"/>
        <v>136.83</v>
      </c>
      <c r="F259" s="31" t="s">
        <v>34</v>
      </c>
      <c r="G259" s="27">
        <v>3.53</v>
      </c>
      <c r="H259" s="27" t="s">
        <v>31</v>
      </c>
      <c r="I259" s="27" t="s">
        <v>212</v>
      </c>
      <c r="J259" s="27" t="s">
        <v>33</v>
      </c>
      <c r="K259" s="27"/>
      <c r="L259" s="68"/>
    </row>
    <row r="260" spans="1:12" ht="12.75" hidden="1">
      <c r="A260" s="67">
        <v>2354</v>
      </c>
      <c r="B260" s="60">
        <f t="shared" si="9"/>
      </c>
      <c r="C260" s="27" t="s">
        <v>30</v>
      </c>
      <c r="D260" s="28">
        <v>129.54</v>
      </c>
      <c r="E260" s="30">
        <f t="shared" si="10"/>
        <v>140.2</v>
      </c>
      <c r="F260" s="31" t="s">
        <v>34</v>
      </c>
      <c r="G260" s="28">
        <v>5.33</v>
      </c>
      <c r="H260" s="37" t="s">
        <v>31</v>
      </c>
      <c r="I260" s="27" t="s">
        <v>291</v>
      </c>
      <c r="J260" s="27" t="s">
        <v>33</v>
      </c>
      <c r="K260" s="27"/>
      <c r="L260" s="69"/>
    </row>
    <row r="261" spans="1:12" ht="12.75" hidden="1">
      <c r="A261" s="67">
        <v>2430</v>
      </c>
      <c r="B261" s="60">
        <f t="shared" si="9"/>
      </c>
      <c r="C261" s="27" t="s">
        <v>30</v>
      </c>
      <c r="D261" s="28">
        <v>129.54</v>
      </c>
      <c r="E261" s="30">
        <f t="shared" si="10"/>
        <v>143.51999999999998</v>
      </c>
      <c r="F261" s="31" t="s">
        <v>34</v>
      </c>
      <c r="G261" s="27">
        <v>6.99</v>
      </c>
      <c r="H261" s="27" t="s">
        <v>31</v>
      </c>
      <c r="I261" s="27" t="s">
        <v>341</v>
      </c>
      <c r="J261" s="27" t="s">
        <v>33</v>
      </c>
      <c r="K261" s="27"/>
      <c r="L261" s="68"/>
    </row>
    <row r="262" spans="1:12" ht="12.75" hidden="1">
      <c r="A262" s="67">
        <v>5204</v>
      </c>
      <c r="B262" s="60">
        <f t="shared" si="9"/>
      </c>
      <c r="C262" s="27" t="s">
        <v>30</v>
      </c>
      <c r="D262" s="28">
        <v>128</v>
      </c>
      <c r="E262" s="30">
        <f t="shared" si="10"/>
        <v>139.2</v>
      </c>
      <c r="F262" s="31" t="s">
        <v>34</v>
      </c>
      <c r="G262" s="28">
        <v>5.6</v>
      </c>
      <c r="H262" s="27" t="s">
        <v>31</v>
      </c>
      <c r="I262" s="27"/>
      <c r="J262" s="27" t="s">
        <v>33</v>
      </c>
      <c r="K262" s="27"/>
      <c r="L262" s="68"/>
    </row>
    <row r="263" spans="1:12" ht="12.75" hidden="1">
      <c r="A263" s="67">
        <v>5499</v>
      </c>
      <c r="B263" s="60">
        <f t="shared" si="9"/>
      </c>
      <c r="C263" s="27" t="s">
        <v>30</v>
      </c>
      <c r="D263" s="28">
        <v>128</v>
      </c>
      <c r="E263" s="30">
        <f t="shared" si="10"/>
        <v>134</v>
      </c>
      <c r="F263" s="31" t="s">
        <v>34</v>
      </c>
      <c r="G263" s="28">
        <v>3</v>
      </c>
      <c r="H263" s="27" t="s">
        <v>31</v>
      </c>
      <c r="I263" s="27"/>
      <c r="J263" s="27" t="s">
        <v>33</v>
      </c>
      <c r="K263" s="27">
        <v>5</v>
      </c>
      <c r="L263" s="68">
        <v>7080</v>
      </c>
    </row>
    <row r="264" spans="1:12" ht="12.75" hidden="1">
      <c r="A264" s="70" t="s">
        <v>716</v>
      </c>
      <c r="B264" s="60">
        <f t="shared" si="9"/>
      </c>
      <c r="C264" s="27" t="s">
        <v>30</v>
      </c>
      <c r="D264" s="40">
        <v>128</v>
      </c>
      <c r="E264" s="30">
        <f t="shared" si="10"/>
        <v>134</v>
      </c>
      <c r="F264" s="31" t="s">
        <v>34</v>
      </c>
      <c r="G264" s="40">
        <v>3</v>
      </c>
      <c r="H264" s="27" t="s">
        <v>31</v>
      </c>
      <c r="I264" s="32"/>
      <c r="J264" s="32" t="s">
        <v>33</v>
      </c>
      <c r="K264" s="32"/>
      <c r="L264" s="68"/>
    </row>
    <row r="265" spans="1:12" ht="12.75" hidden="1">
      <c r="A265" s="70" t="s">
        <v>490</v>
      </c>
      <c r="B265" s="60">
        <f t="shared" si="9"/>
      </c>
      <c r="C265" s="27" t="s">
        <v>30</v>
      </c>
      <c r="D265" s="40">
        <v>127.5</v>
      </c>
      <c r="E265" s="30">
        <f aca="true" t="shared" si="11" ref="E265:E285">D265+(G265*2)</f>
        <v>146.5</v>
      </c>
      <c r="F265" s="31" t="s">
        <v>34</v>
      </c>
      <c r="G265" s="40">
        <v>9.5</v>
      </c>
      <c r="H265" s="27" t="s">
        <v>31</v>
      </c>
      <c r="I265" s="32"/>
      <c r="J265" s="32" t="s">
        <v>33</v>
      </c>
      <c r="K265" s="32"/>
      <c r="L265" s="68"/>
    </row>
    <row r="266" spans="1:12" ht="12.75" hidden="1">
      <c r="A266" s="70" t="s">
        <v>714</v>
      </c>
      <c r="B266" s="60">
        <f t="shared" si="9"/>
      </c>
      <c r="C266" s="27" t="s">
        <v>30</v>
      </c>
      <c r="D266" s="40">
        <v>127</v>
      </c>
      <c r="E266" s="30">
        <f t="shared" si="11"/>
        <v>131.6</v>
      </c>
      <c r="F266" s="31" t="s">
        <v>34</v>
      </c>
      <c r="G266" s="40">
        <v>2.3</v>
      </c>
      <c r="H266" s="27" t="s">
        <v>31</v>
      </c>
      <c r="I266" s="32"/>
      <c r="J266" s="32" t="s">
        <v>33</v>
      </c>
      <c r="K266" s="32"/>
      <c r="L266" s="68"/>
    </row>
    <row r="267" spans="1:12" ht="12.75" hidden="1">
      <c r="A267" s="70" t="s">
        <v>726</v>
      </c>
      <c r="B267" s="60">
        <f t="shared" si="9"/>
      </c>
      <c r="C267" s="27" t="s">
        <v>30</v>
      </c>
      <c r="D267" s="40">
        <v>127</v>
      </c>
      <c r="E267" s="30">
        <f t="shared" si="11"/>
        <v>139.6</v>
      </c>
      <c r="F267" s="31" t="s">
        <v>34</v>
      </c>
      <c r="G267" s="40">
        <v>6.3</v>
      </c>
      <c r="H267" s="27" t="s">
        <v>31</v>
      </c>
      <c r="I267" s="32"/>
      <c r="J267" s="32" t="s">
        <v>33</v>
      </c>
      <c r="K267" s="32"/>
      <c r="L267" s="68"/>
    </row>
    <row r="268" spans="1:12" ht="12.75" hidden="1">
      <c r="A268" s="67">
        <v>2049</v>
      </c>
      <c r="B268" s="60">
        <f t="shared" si="9"/>
      </c>
      <c r="C268" s="27" t="s">
        <v>30</v>
      </c>
      <c r="D268" s="28">
        <v>126.72</v>
      </c>
      <c r="E268" s="30">
        <f t="shared" si="11"/>
        <v>130.28</v>
      </c>
      <c r="F268" s="31" t="s">
        <v>34</v>
      </c>
      <c r="G268" s="28">
        <v>1.78</v>
      </c>
      <c r="H268" s="27" t="s">
        <v>31</v>
      </c>
      <c r="I268" s="32" t="s">
        <v>83</v>
      </c>
      <c r="J268" s="32" t="s">
        <v>33</v>
      </c>
      <c r="K268" s="32"/>
      <c r="L268" s="68"/>
    </row>
    <row r="269" spans="1:12" ht="12.75" hidden="1">
      <c r="A269" s="67">
        <v>2159</v>
      </c>
      <c r="B269" s="60">
        <f t="shared" si="9"/>
      </c>
      <c r="C269" s="27" t="s">
        <v>30</v>
      </c>
      <c r="D269" s="28">
        <v>126.67</v>
      </c>
      <c r="E269" s="30">
        <f t="shared" si="11"/>
        <v>131.91</v>
      </c>
      <c r="F269" s="31" t="s">
        <v>34</v>
      </c>
      <c r="G269" s="28">
        <v>2.62</v>
      </c>
      <c r="H269" s="27" t="s">
        <v>31</v>
      </c>
      <c r="I269" s="32" t="s">
        <v>142</v>
      </c>
      <c r="J269" s="32" t="s">
        <v>33</v>
      </c>
      <c r="K269" s="32"/>
      <c r="L269" s="68"/>
    </row>
    <row r="270" spans="1:12" ht="12.75" hidden="1">
      <c r="A270" s="67">
        <v>2250</v>
      </c>
      <c r="B270" s="60">
        <f t="shared" si="9"/>
      </c>
      <c r="C270" s="27" t="s">
        <v>30</v>
      </c>
      <c r="D270" s="28">
        <v>126.59</v>
      </c>
      <c r="E270" s="30">
        <f t="shared" si="11"/>
        <v>133.65</v>
      </c>
      <c r="F270" s="31" t="s">
        <v>34</v>
      </c>
      <c r="G270" s="27">
        <v>3.53</v>
      </c>
      <c r="H270" s="27" t="s">
        <v>31</v>
      </c>
      <c r="I270" s="27" t="s">
        <v>211</v>
      </c>
      <c r="J270" s="27" t="s">
        <v>33</v>
      </c>
      <c r="K270" s="27"/>
      <c r="L270" s="68"/>
    </row>
    <row r="271" spans="1:12" ht="12.75" hidden="1">
      <c r="A271" s="67">
        <v>2353</v>
      </c>
      <c r="B271" s="60">
        <f t="shared" si="9"/>
      </c>
      <c r="C271" s="27" t="s">
        <v>30</v>
      </c>
      <c r="D271" s="28">
        <v>126.37</v>
      </c>
      <c r="E271" s="30">
        <f t="shared" si="11"/>
        <v>137.03</v>
      </c>
      <c r="F271" s="31" t="s">
        <v>34</v>
      </c>
      <c r="G271" s="27">
        <v>5.33</v>
      </c>
      <c r="H271" s="27" t="s">
        <v>31</v>
      </c>
      <c r="I271" s="27" t="s">
        <v>290</v>
      </c>
      <c r="J271" s="27" t="s">
        <v>33</v>
      </c>
      <c r="K271" s="27"/>
      <c r="L271" s="68"/>
    </row>
    <row r="272" spans="1:12" ht="12.75" hidden="1">
      <c r="A272" s="67">
        <v>2429</v>
      </c>
      <c r="B272" s="60">
        <f t="shared" si="9"/>
      </c>
      <c r="C272" s="27" t="s">
        <v>30</v>
      </c>
      <c r="D272" s="28">
        <v>126.37</v>
      </c>
      <c r="E272" s="30">
        <f t="shared" si="11"/>
        <v>140.35</v>
      </c>
      <c r="F272" s="31" t="s">
        <v>34</v>
      </c>
      <c r="G272" s="27">
        <v>6.99</v>
      </c>
      <c r="H272" s="27" t="s">
        <v>31</v>
      </c>
      <c r="I272" s="27" t="s">
        <v>340</v>
      </c>
      <c r="J272" s="27" t="s">
        <v>33</v>
      </c>
      <c r="K272" s="27"/>
      <c r="L272" s="68"/>
    </row>
    <row r="273" spans="1:12" ht="12.75" hidden="1">
      <c r="A273" s="70" t="s">
        <v>694</v>
      </c>
      <c r="B273" s="60">
        <f t="shared" si="9"/>
      </c>
      <c r="C273" s="27" t="s">
        <v>30</v>
      </c>
      <c r="D273" s="40">
        <v>125.8</v>
      </c>
      <c r="E273" s="30">
        <f t="shared" si="11"/>
        <v>131.8</v>
      </c>
      <c r="F273" s="31" t="s">
        <v>34</v>
      </c>
      <c r="G273" s="40">
        <v>3</v>
      </c>
      <c r="H273" s="27" t="s">
        <v>31</v>
      </c>
      <c r="I273" s="32"/>
      <c r="J273" s="32" t="s">
        <v>33</v>
      </c>
      <c r="K273" s="32"/>
      <c r="L273" s="68"/>
    </row>
    <row r="274" spans="1:12" ht="12.75" hidden="1">
      <c r="A274" s="67">
        <v>0</v>
      </c>
      <c r="B274" s="60">
        <f t="shared" si="9"/>
      </c>
      <c r="C274" s="27" t="s">
        <v>30</v>
      </c>
      <c r="D274" s="28">
        <v>125</v>
      </c>
      <c r="E274" s="28">
        <f t="shared" si="11"/>
        <v>135</v>
      </c>
      <c r="F274" s="28"/>
      <c r="G274" s="28">
        <v>5</v>
      </c>
      <c r="H274" s="27" t="s">
        <v>31</v>
      </c>
      <c r="I274" s="27" t="s">
        <v>32</v>
      </c>
      <c r="J274" s="27" t="s">
        <v>33</v>
      </c>
      <c r="K274" s="27"/>
      <c r="L274" s="68"/>
    </row>
    <row r="275" spans="1:12" ht="12.75" hidden="1">
      <c r="A275" s="70" t="s">
        <v>770</v>
      </c>
      <c r="B275" s="60">
        <f t="shared" si="9"/>
      </c>
      <c r="C275" s="27" t="s">
        <v>30</v>
      </c>
      <c r="D275" s="40">
        <v>124.6</v>
      </c>
      <c r="E275" s="30">
        <f t="shared" si="11"/>
        <v>136</v>
      </c>
      <c r="F275" s="31" t="s">
        <v>34</v>
      </c>
      <c r="G275" s="40">
        <v>5.7</v>
      </c>
      <c r="H275" s="27" t="s">
        <v>31</v>
      </c>
      <c r="I275" s="32"/>
      <c r="J275" s="32" t="s">
        <v>33</v>
      </c>
      <c r="K275" s="32"/>
      <c r="L275" s="68"/>
    </row>
    <row r="276" spans="1:12" ht="12.75" hidden="1">
      <c r="A276" s="67">
        <v>6027</v>
      </c>
      <c r="B276" s="60">
        <f t="shared" si="9"/>
      </c>
      <c r="C276" s="27" t="s">
        <v>30</v>
      </c>
      <c r="D276" s="28">
        <v>124</v>
      </c>
      <c r="E276" s="30">
        <f t="shared" si="11"/>
        <v>132</v>
      </c>
      <c r="F276" s="31" t="s">
        <v>34</v>
      </c>
      <c r="G276" s="28">
        <v>4</v>
      </c>
      <c r="H276" s="27" t="s">
        <v>31</v>
      </c>
      <c r="I276" s="27"/>
      <c r="J276" s="27" t="s">
        <v>33</v>
      </c>
      <c r="K276" s="27">
        <v>5</v>
      </c>
      <c r="L276" s="68">
        <v>7100</v>
      </c>
    </row>
    <row r="277" spans="1:12" ht="12.75" hidden="1">
      <c r="A277" s="67">
        <v>2249</v>
      </c>
      <c r="B277" s="60">
        <f t="shared" si="9"/>
      </c>
      <c r="C277" s="27" t="s">
        <v>30</v>
      </c>
      <c r="D277" s="28">
        <v>123.42</v>
      </c>
      <c r="E277" s="30">
        <f t="shared" si="11"/>
        <v>130.48</v>
      </c>
      <c r="F277" s="31" t="s">
        <v>34</v>
      </c>
      <c r="G277" s="27">
        <v>3.53</v>
      </c>
      <c r="H277" s="27" t="s">
        <v>31</v>
      </c>
      <c r="I277" s="27" t="s">
        <v>210</v>
      </c>
      <c r="J277" s="27" t="s">
        <v>33</v>
      </c>
      <c r="K277" s="27"/>
      <c r="L277" s="68"/>
    </row>
    <row r="278" spans="1:12" ht="12.75" hidden="1">
      <c r="A278" s="67">
        <v>2352</v>
      </c>
      <c r="B278" s="60">
        <f t="shared" si="9"/>
      </c>
      <c r="C278" s="27" t="s">
        <v>30</v>
      </c>
      <c r="D278" s="28">
        <v>123.19</v>
      </c>
      <c r="E278" s="30">
        <f t="shared" si="11"/>
        <v>133.85</v>
      </c>
      <c r="F278" s="31" t="s">
        <v>34</v>
      </c>
      <c r="G278" s="28">
        <v>5.33</v>
      </c>
      <c r="H278" s="27" t="s">
        <v>31</v>
      </c>
      <c r="I278" s="27" t="s">
        <v>289</v>
      </c>
      <c r="J278" s="27" t="s">
        <v>33</v>
      </c>
      <c r="K278" s="27"/>
      <c r="L278" s="68"/>
    </row>
    <row r="279" spans="1:12" ht="12.75" hidden="1">
      <c r="A279" s="67">
        <v>2428</v>
      </c>
      <c r="B279" s="60">
        <f t="shared" si="9"/>
      </c>
      <c r="C279" s="27" t="s">
        <v>30</v>
      </c>
      <c r="D279" s="28">
        <v>123.19</v>
      </c>
      <c r="E279" s="30">
        <f t="shared" si="11"/>
        <v>137.17</v>
      </c>
      <c r="F279" s="31" t="s">
        <v>34</v>
      </c>
      <c r="G279" s="27">
        <v>6.99</v>
      </c>
      <c r="H279" s="27" t="s">
        <v>31</v>
      </c>
      <c r="I279" s="27" t="s">
        <v>339</v>
      </c>
      <c r="J279" s="27" t="s">
        <v>33</v>
      </c>
      <c r="K279" s="27"/>
      <c r="L279" s="68"/>
    </row>
    <row r="280" spans="1:12" ht="12.75" hidden="1">
      <c r="A280" s="67">
        <v>2048</v>
      </c>
      <c r="B280" s="60">
        <f t="shared" si="9"/>
      </c>
      <c r="C280" s="27" t="s">
        <v>30</v>
      </c>
      <c r="D280" s="28">
        <v>120.37</v>
      </c>
      <c r="E280" s="30">
        <f t="shared" si="11"/>
        <v>123.93</v>
      </c>
      <c r="F280" s="31" t="s">
        <v>34</v>
      </c>
      <c r="G280" s="28">
        <v>1.78</v>
      </c>
      <c r="H280" s="27" t="s">
        <v>31</v>
      </c>
      <c r="I280" s="32" t="s">
        <v>82</v>
      </c>
      <c r="J280" s="32" t="s">
        <v>33</v>
      </c>
      <c r="K280" s="32"/>
      <c r="L280" s="68"/>
    </row>
    <row r="281" spans="1:12" ht="12.75" hidden="1">
      <c r="A281" s="67">
        <v>2158</v>
      </c>
      <c r="B281" s="60">
        <f t="shared" si="9"/>
      </c>
      <c r="C281" s="27" t="s">
        <v>30</v>
      </c>
      <c r="D281" s="28">
        <v>120.32</v>
      </c>
      <c r="E281" s="30">
        <f t="shared" si="11"/>
        <v>125.55999999999999</v>
      </c>
      <c r="F281" s="31" t="s">
        <v>34</v>
      </c>
      <c r="G281" s="28">
        <v>2.62</v>
      </c>
      <c r="H281" s="27" t="s">
        <v>31</v>
      </c>
      <c r="I281" s="32" t="s">
        <v>141</v>
      </c>
      <c r="J281" s="32" t="s">
        <v>33</v>
      </c>
      <c r="K281" s="32"/>
      <c r="L281" s="68"/>
    </row>
    <row r="282" spans="1:12" ht="12.75" hidden="1">
      <c r="A282" s="67">
        <v>2248</v>
      </c>
      <c r="B282" s="60">
        <f t="shared" si="9"/>
      </c>
      <c r="C282" s="27" t="s">
        <v>30</v>
      </c>
      <c r="D282" s="28">
        <v>120.24</v>
      </c>
      <c r="E282" s="30">
        <f t="shared" si="11"/>
        <v>127.3</v>
      </c>
      <c r="F282" s="31" t="s">
        <v>34</v>
      </c>
      <c r="G282" s="27">
        <v>3.53</v>
      </c>
      <c r="H282" s="27" t="s">
        <v>31</v>
      </c>
      <c r="I282" s="27" t="s">
        <v>209</v>
      </c>
      <c r="J282" s="27" t="s">
        <v>33</v>
      </c>
      <c r="K282" s="27"/>
      <c r="L282" s="68"/>
    </row>
    <row r="283" spans="1:12" ht="12.75" hidden="1">
      <c r="A283" s="67">
        <v>2351</v>
      </c>
      <c r="B283" s="60">
        <f t="shared" si="9"/>
      </c>
      <c r="C283" s="27" t="s">
        <v>30</v>
      </c>
      <c r="D283" s="28">
        <v>120.02</v>
      </c>
      <c r="E283" s="30">
        <f t="shared" si="11"/>
        <v>130.68</v>
      </c>
      <c r="F283" s="31" t="s">
        <v>34</v>
      </c>
      <c r="G283" s="28">
        <v>5.33</v>
      </c>
      <c r="H283" s="27" t="s">
        <v>31</v>
      </c>
      <c r="I283" s="27" t="s">
        <v>288</v>
      </c>
      <c r="J283" s="27" t="s">
        <v>33</v>
      </c>
      <c r="K283" s="27"/>
      <c r="L283" s="68"/>
    </row>
    <row r="284" spans="1:12" ht="12.75" hidden="1">
      <c r="A284" s="67">
        <v>2427</v>
      </c>
      <c r="B284" s="60">
        <f aca="true" t="shared" si="12" ref="B284:B347">IF(G284=$D$5,IF(D284&lt;$D$3,IF(I284&lt;&gt;0,1,""),""),"")</f>
      </c>
      <c r="C284" s="27" t="s">
        <v>30</v>
      </c>
      <c r="D284" s="28">
        <v>120.02</v>
      </c>
      <c r="E284" s="30">
        <f t="shared" si="11"/>
        <v>134</v>
      </c>
      <c r="F284" s="31" t="s">
        <v>34</v>
      </c>
      <c r="G284" s="27">
        <v>6.99</v>
      </c>
      <c r="H284" s="27" t="s">
        <v>31</v>
      </c>
      <c r="I284" s="27" t="s">
        <v>338</v>
      </c>
      <c r="J284" s="27" t="s">
        <v>33</v>
      </c>
      <c r="K284" s="27"/>
      <c r="L284" s="68"/>
    </row>
    <row r="285" spans="1:12" ht="12.75" hidden="1">
      <c r="A285" s="67">
        <v>5497</v>
      </c>
      <c r="B285" s="60">
        <f t="shared" si="12"/>
      </c>
      <c r="C285" s="27" t="s">
        <v>30</v>
      </c>
      <c r="D285" s="28">
        <v>120</v>
      </c>
      <c r="E285" s="30">
        <f t="shared" si="11"/>
        <v>130.86</v>
      </c>
      <c r="F285" s="31" t="s">
        <v>34</v>
      </c>
      <c r="G285" s="28">
        <v>5.43</v>
      </c>
      <c r="H285" s="27" t="s">
        <v>31</v>
      </c>
      <c r="I285" s="27"/>
      <c r="J285" s="27" t="s">
        <v>33</v>
      </c>
      <c r="K285" s="27">
        <v>1</v>
      </c>
      <c r="L285" s="68">
        <v>5497</v>
      </c>
    </row>
    <row r="286" spans="1:12" ht="12.75" hidden="1">
      <c r="A286" s="67">
        <v>6486</v>
      </c>
      <c r="B286" s="60">
        <f t="shared" si="12"/>
      </c>
      <c r="C286" s="27" t="s">
        <v>30</v>
      </c>
      <c r="D286" s="28">
        <v>120</v>
      </c>
      <c r="E286" s="28"/>
      <c r="F286" s="31" t="s">
        <v>34</v>
      </c>
      <c r="G286" s="28">
        <v>5.33</v>
      </c>
      <c r="H286" s="27" t="s">
        <v>408</v>
      </c>
      <c r="I286" s="37" t="s">
        <v>34</v>
      </c>
      <c r="J286" s="27" t="s">
        <v>409</v>
      </c>
      <c r="K286" s="27"/>
      <c r="L286" s="68"/>
    </row>
    <row r="287" spans="1:12" ht="12.75" hidden="1">
      <c r="A287" s="70" t="s">
        <v>477</v>
      </c>
      <c r="B287" s="60">
        <f t="shared" si="12"/>
      </c>
      <c r="C287" s="27" t="s">
        <v>30</v>
      </c>
      <c r="D287" s="40">
        <v>120</v>
      </c>
      <c r="E287" s="30">
        <f aca="true" t="shared" si="13" ref="E287:E315">D287+(G287*2)</f>
        <v>128</v>
      </c>
      <c r="F287" s="31" t="s">
        <v>34</v>
      </c>
      <c r="G287" s="40">
        <v>4</v>
      </c>
      <c r="H287" s="27" t="s">
        <v>31</v>
      </c>
      <c r="I287" s="32"/>
      <c r="J287" s="32" t="s">
        <v>33</v>
      </c>
      <c r="K287" s="32"/>
      <c r="L287" s="68"/>
    </row>
    <row r="288" spans="1:12" ht="12.75" hidden="1">
      <c r="A288" s="70" t="s">
        <v>772</v>
      </c>
      <c r="B288" s="60">
        <f t="shared" si="12"/>
      </c>
      <c r="C288" s="27" t="s">
        <v>30</v>
      </c>
      <c r="D288" s="40">
        <v>119.6</v>
      </c>
      <c r="E288" s="30">
        <f t="shared" si="13"/>
        <v>131</v>
      </c>
      <c r="F288" s="31" t="s">
        <v>34</v>
      </c>
      <c r="G288" s="40">
        <v>5.7</v>
      </c>
      <c r="H288" s="27" t="s">
        <v>31</v>
      </c>
      <c r="I288" s="32"/>
      <c r="J288" s="32" t="s">
        <v>33</v>
      </c>
      <c r="K288" s="32"/>
      <c r="L288" s="68"/>
    </row>
    <row r="289" spans="1:12" ht="12.75" hidden="1">
      <c r="A289" s="70" t="s">
        <v>733</v>
      </c>
      <c r="B289" s="60">
        <f t="shared" si="12"/>
      </c>
      <c r="C289" s="27" t="s">
        <v>30</v>
      </c>
      <c r="D289" s="40">
        <v>119</v>
      </c>
      <c r="E289" s="30">
        <f t="shared" si="13"/>
        <v>125</v>
      </c>
      <c r="F289" s="31" t="s">
        <v>34</v>
      </c>
      <c r="G289" s="40">
        <v>3</v>
      </c>
      <c r="H289" s="27" t="s">
        <v>31</v>
      </c>
      <c r="I289" s="32"/>
      <c r="J289" s="32" t="s">
        <v>33</v>
      </c>
      <c r="K289" s="32"/>
      <c r="L289" s="68"/>
    </row>
    <row r="290" spans="1:12" ht="12.75" hidden="1">
      <c r="A290" s="67">
        <v>1507</v>
      </c>
      <c r="B290" s="60">
        <f t="shared" si="12"/>
      </c>
      <c r="C290" s="27" t="s">
        <v>30</v>
      </c>
      <c r="D290" s="28">
        <v>118</v>
      </c>
      <c r="E290" s="30">
        <f t="shared" si="13"/>
        <v>126.7</v>
      </c>
      <c r="F290" s="31" t="s">
        <v>34</v>
      </c>
      <c r="G290" s="28">
        <v>4.35</v>
      </c>
      <c r="H290" s="27" t="s">
        <v>31</v>
      </c>
      <c r="I290" s="27"/>
      <c r="J290" s="27" t="s">
        <v>33</v>
      </c>
      <c r="K290" s="27">
        <v>5</v>
      </c>
      <c r="L290" s="68">
        <v>7185</v>
      </c>
    </row>
    <row r="291" spans="1:12" ht="12.75" hidden="1">
      <c r="A291" s="70" t="s">
        <v>672</v>
      </c>
      <c r="B291" s="60">
        <f t="shared" si="12"/>
      </c>
      <c r="C291" s="27" t="s">
        <v>30</v>
      </c>
      <c r="D291" s="40">
        <v>118</v>
      </c>
      <c r="E291" s="30">
        <f t="shared" si="13"/>
        <v>126</v>
      </c>
      <c r="F291" s="31" t="s">
        <v>34</v>
      </c>
      <c r="G291" s="40">
        <v>4</v>
      </c>
      <c r="H291" s="27" t="s">
        <v>31</v>
      </c>
      <c r="I291" s="32"/>
      <c r="J291" s="32" t="s">
        <v>33</v>
      </c>
      <c r="K291" s="32"/>
      <c r="L291" s="68"/>
    </row>
    <row r="292" spans="1:12" ht="12.75" hidden="1">
      <c r="A292" s="67">
        <v>2247</v>
      </c>
      <c r="B292" s="60">
        <f t="shared" si="12"/>
      </c>
      <c r="C292" s="27" t="s">
        <v>30</v>
      </c>
      <c r="D292" s="28">
        <v>117.07</v>
      </c>
      <c r="E292" s="30">
        <f t="shared" si="13"/>
        <v>124.13</v>
      </c>
      <c r="F292" s="31" t="s">
        <v>34</v>
      </c>
      <c r="G292" s="27">
        <v>3.53</v>
      </c>
      <c r="H292" s="27" t="s">
        <v>31</v>
      </c>
      <c r="I292" s="27" t="s">
        <v>208</v>
      </c>
      <c r="J292" s="27" t="s">
        <v>33</v>
      </c>
      <c r="K292" s="27"/>
      <c r="L292" s="68"/>
    </row>
    <row r="293" spans="1:12" ht="12.75" hidden="1">
      <c r="A293" s="67">
        <v>2350</v>
      </c>
      <c r="B293" s="60">
        <f t="shared" si="12"/>
      </c>
      <c r="C293" s="27" t="s">
        <v>30</v>
      </c>
      <c r="D293" s="28">
        <v>116.84</v>
      </c>
      <c r="E293" s="30">
        <f t="shared" si="13"/>
        <v>127.5</v>
      </c>
      <c r="F293" s="31" t="s">
        <v>34</v>
      </c>
      <c r="G293" s="27">
        <v>5.33</v>
      </c>
      <c r="H293" s="27" t="s">
        <v>31</v>
      </c>
      <c r="I293" s="27" t="s">
        <v>287</v>
      </c>
      <c r="J293" s="27" t="s">
        <v>33</v>
      </c>
      <c r="K293" s="27"/>
      <c r="L293" s="68"/>
    </row>
    <row r="294" spans="1:12" ht="12.75" hidden="1">
      <c r="A294" s="67">
        <v>2426</v>
      </c>
      <c r="B294" s="60">
        <f t="shared" si="12"/>
      </c>
      <c r="C294" s="27" t="s">
        <v>30</v>
      </c>
      <c r="D294" s="28">
        <v>116.84</v>
      </c>
      <c r="E294" s="30">
        <f t="shared" si="13"/>
        <v>130.82</v>
      </c>
      <c r="F294" s="31" t="s">
        <v>34</v>
      </c>
      <c r="G294" s="27">
        <v>6.99</v>
      </c>
      <c r="H294" s="27" t="s">
        <v>31</v>
      </c>
      <c r="I294" s="27" t="s">
        <v>337</v>
      </c>
      <c r="J294" s="27" t="s">
        <v>33</v>
      </c>
      <c r="K294" s="27"/>
      <c r="L294" s="68"/>
    </row>
    <row r="295" spans="1:12" ht="12.75" hidden="1">
      <c r="A295" s="67">
        <v>5331</v>
      </c>
      <c r="B295" s="60">
        <f t="shared" si="12"/>
      </c>
      <c r="C295" s="27" t="s">
        <v>30</v>
      </c>
      <c r="D295" s="28">
        <v>116.5</v>
      </c>
      <c r="E295" s="30">
        <f t="shared" si="13"/>
        <v>122.5</v>
      </c>
      <c r="F295" s="31" t="s">
        <v>34</v>
      </c>
      <c r="G295" s="28">
        <v>3</v>
      </c>
      <c r="H295" s="27" t="s">
        <v>31</v>
      </c>
      <c r="I295" s="27"/>
      <c r="J295" s="27" t="s">
        <v>33</v>
      </c>
      <c r="K295" s="27">
        <v>1</v>
      </c>
      <c r="L295" s="68">
        <v>5331</v>
      </c>
    </row>
    <row r="296" spans="1:12" ht="12.75" hidden="1">
      <c r="A296" s="70" t="s">
        <v>855</v>
      </c>
      <c r="B296" s="60">
        <f t="shared" si="12"/>
      </c>
      <c r="C296" s="27" t="s">
        <v>30</v>
      </c>
      <c r="D296" s="40">
        <v>116</v>
      </c>
      <c r="E296" s="30">
        <f t="shared" si="13"/>
        <v>126</v>
      </c>
      <c r="F296" s="31" t="s">
        <v>34</v>
      </c>
      <c r="G296" s="40">
        <v>5</v>
      </c>
      <c r="H296" s="27" t="s">
        <v>31</v>
      </c>
      <c r="I296" s="32"/>
      <c r="J296" s="32" t="s">
        <v>33</v>
      </c>
      <c r="K296" s="32"/>
      <c r="L296" s="68"/>
    </row>
    <row r="297" spans="1:12" ht="12.75" hidden="1">
      <c r="A297" s="67">
        <v>5498</v>
      </c>
      <c r="B297" s="60">
        <f t="shared" si="12"/>
      </c>
      <c r="C297" s="27" t="s">
        <v>30</v>
      </c>
      <c r="D297" s="28">
        <v>115</v>
      </c>
      <c r="E297" s="30">
        <f t="shared" si="13"/>
        <v>121</v>
      </c>
      <c r="F297" s="31" t="s">
        <v>34</v>
      </c>
      <c r="G297" s="28">
        <v>3</v>
      </c>
      <c r="H297" s="27" t="s">
        <v>31</v>
      </c>
      <c r="I297" s="27"/>
      <c r="J297" s="27" t="s">
        <v>33</v>
      </c>
      <c r="K297" s="27">
        <v>5</v>
      </c>
      <c r="L297" s="68">
        <v>7193</v>
      </c>
    </row>
    <row r="298" spans="1:12" ht="12.75" hidden="1">
      <c r="A298" s="70" t="s">
        <v>790</v>
      </c>
      <c r="B298" s="60">
        <f t="shared" si="12"/>
      </c>
      <c r="C298" s="27" t="s">
        <v>30</v>
      </c>
      <c r="D298" s="40">
        <v>115</v>
      </c>
      <c r="E298" s="30">
        <f t="shared" si="13"/>
        <v>121</v>
      </c>
      <c r="F298" s="31" t="s">
        <v>34</v>
      </c>
      <c r="G298" s="40">
        <v>3</v>
      </c>
      <c r="H298" s="27" t="s">
        <v>31</v>
      </c>
      <c r="I298" s="32"/>
      <c r="J298" s="32" t="s">
        <v>33</v>
      </c>
      <c r="K298" s="32"/>
      <c r="L298" s="68"/>
    </row>
    <row r="299" spans="1:12" ht="12.75" hidden="1">
      <c r="A299" s="70" t="s">
        <v>771</v>
      </c>
      <c r="B299" s="60">
        <f t="shared" si="12"/>
      </c>
      <c r="C299" s="27" t="s">
        <v>30</v>
      </c>
      <c r="D299" s="40">
        <v>114.6</v>
      </c>
      <c r="E299" s="30">
        <f t="shared" si="13"/>
        <v>126</v>
      </c>
      <c r="F299" s="31" t="s">
        <v>34</v>
      </c>
      <c r="G299" s="40">
        <v>5.7</v>
      </c>
      <c r="H299" s="27" t="s">
        <v>31</v>
      </c>
      <c r="I299" s="32"/>
      <c r="J299" s="32" t="s">
        <v>33</v>
      </c>
      <c r="K299" s="32"/>
      <c r="L299" s="68"/>
    </row>
    <row r="300" spans="1:12" ht="12.75" hidden="1">
      <c r="A300" s="67">
        <v>2047</v>
      </c>
      <c r="B300" s="60">
        <f t="shared" si="12"/>
      </c>
      <c r="C300" s="27" t="s">
        <v>30</v>
      </c>
      <c r="D300" s="28">
        <v>114.02</v>
      </c>
      <c r="E300" s="30">
        <f t="shared" si="13"/>
        <v>117.58</v>
      </c>
      <c r="F300" s="31" t="s">
        <v>34</v>
      </c>
      <c r="G300" s="28">
        <v>1.78</v>
      </c>
      <c r="H300" s="27" t="s">
        <v>31</v>
      </c>
      <c r="I300" s="32" t="s">
        <v>81</v>
      </c>
      <c r="J300" s="32" t="s">
        <v>33</v>
      </c>
      <c r="K300" s="32"/>
      <c r="L300" s="68"/>
    </row>
    <row r="301" spans="1:12" ht="12.75" hidden="1">
      <c r="A301" s="67">
        <v>1749</v>
      </c>
      <c r="B301" s="60">
        <f t="shared" si="12"/>
      </c>
      <c r="C301" s="27" t="s">
        <v>30</v>
      </c>
      <c r="D301" s="28">
        <v>114</v>
      </c>
      <c r="E301" s="30">
        <f t="shared" si="13"/>
        <v>126</v>
      </c>
      <c r="F301" s="31" t="s">
        <v>34</v>
      </c>
      <c r="G301" s="28">
        <v>6</v>
      </c>
      <c r="H301" s="27" t="s">
        <v>31</v>
      </c>
      <c r="I301" s="27"/>
      <c r="J301" s="32" t="s">
        <v>33</v>
      </c>
      <c r="K301" s="27"/>
      <c r="L301" s="68">
        <v>1749</v>
      </c>
    </row>
    <row r="302" spans="1:12" ht="12.75" hidden="1">
      <c r="A302" s="67">
        <v>2157</v>
      </c>
      <c r="B302" s="60">
        <f t="shared" si="12"/>
      </c>
      <c r="C302" s="27" t="s">
        <v>30</v>
      </c>
      <c r="D302" s="28">
        <v>113.97</v>
      </c>
      <c r="E302" s="30">
        <f t="shared" si="13"/>
        <v>119.21</v>
      </c>
      <c r="F302" s="31" t="s">
        <v>34</v>
      </c>
      <c r="G302" s="28">
        <v>2.62</v>
      </c>
      <c r="H302" s="27" t="s">
        <v>31</v>
      </c>
      <c r="I302" s="32" t="s">
        <v>140</v>
      </c>
      <c r="J302" s="32" t="s">
        <v>33</v>
      </c>
      <c r="K302" s="32"/>
      <c r="L302" s="68"/>
    </row>
    <row r="303" spans="1:12" ht="12.75" hidden="1">
      <c r="A303" s="67">
        <v>2246</v>
      </c>
      <c r="B303" s="60">
        <f t="shared" si="12"/>
      </c>
      <c r="C303" s="27" t="s">
        <v>30</v>
      </c>
      <c r="D303" s="28">
        <v>113.89</v>
      </c>
      <c r="E303" s="30">
        <f t="shared" si="13"/>
        <v>120.95</v>
      </c>
      <c r="F303" s="31" t="s">
        <v>34</v>
      </c>
      <c r="G303" s="27">
        <v>3.53</v>
      </c>
      <c r="H303" s="27" t="s">
        <v>31</v>
      </c>
      <c r="I303" s="27" t="s">
        <v>207</v>
      </c>
      <c r="J303" s="27" t="s">
        <v>33</v>
      </c>
      <c r="K303" s="27"/>
      <c r="L303" s="68"/>
    </row>
    <row r="304" spans="1:12" ht="12.75" hidden="1">
      <c r="A304" s="67">
        <v>2349</v>
      </c>
      <c r="B304" s="60">
        <f t="shared" si="12"/>
      </c>
      <c r="C304" s="27" t="s">
        <v>30</v>
      </c>
      <c r="D304" s="28">
        <v>113.67</v>
      </c>
      <c r="E304" s="30">
        <f t="shared" si="13"/>
        <v>124.33</v>
      </c>
      <c r="F304" s="31" t="s">
        <v>34</v>
      </c>
      <c r="G304" s="27">
        <v>5.33</v>
      </c>
      <c r="H304" s="27" t="s">
        <v>31</v>
      </c>
      <c r="I304" s="27" t="s">
        <v>286</v>
      </c>
      <c r="J304" s="27" t="s">
        <v>33</v>
      </c>
      <c r="K304" s="27"/>
      <c r="L304" s="68"/>
    </row>
    <row r="305" spans="1:12" ht="12.75" hidden="1">
      <c r="A305" s="67">
        <v>2425</v>
      </c>
      <c r="B305" s="60">
        <f t="shared" si="12"/>
      </c>
      <c r="C305" s="27" t="s">
        <v>30</v>
      </c>
      <c r="D305" s="28">
        <v>113.67</v>
      </c>
      <c r="E305" s="30">
        <f t="shared" si="13"/>
        <v>127.65</v>
      </c>
      <c r="F305" s="31" t="s">
        <v>34</v>
      </c>
      <c r="G305" s="27">
        <v>6.99</v>
      </c>
      <c r="H305" s="27" t="s">
        <v>31</v>
      </c>
      <c r="I305" s="27" t="s">
        <v>336</v>
      </c>
      <c r="J305" s="27" t="s">
        <v>33</v>
      </c>
      <c r="K305" s="27"/>
      <c r="L305" s="68"/>
    </row>
    <row r="306" spans="1:12" ht="12.75" hidden="1">
      <c r="A306" s="67">
        <v>1053</v>
      </c>
      <c r="B306" s="60">
        <f t="shared" si="12"/>
      </c>
      <c r="C306" s="27" t="s">
        <v>30</v>
      </c>
      <c r="D306" s="28">
        <v>113</v>
      </c>
      <c r="E306" s="30">
        <f t="shared" si="13"/>
        <v>121</v>
      </c>
      <c r="F306" s="31" t="s">
        <v>34</v>
      </c>
      <c r="G306" s="28">
        <v>4</v>
      </c>
      <c r="H306" s="27" t="s">
        <v>31</v>
      </c>
      <c r="I306" s="27"/>
      <c r="J306" s="27" t="s">
        <v>33</v>
      </c>
      <c r="K306" s="27">
        <v>18</v>
      </c>
      <c r="L306" s="68">
        <v>7111</v>
      </c>
    </row>
    <row r="307" spans="1:12" ht="12.75" hidden="1">
      <c r="A307" s="70" t="s">
        <v>506</v>
      </c>
      <c r="B307" s="60">
        <f t="shared" si="12"/>
      </c>
      <c r="C307" s="27" t="s">
        <v>30</v>
      </c>
      <c r="D307" s="40">
        <v>113</v>
      </c>
      <c r="E307" s="30">
        <f t="shared" si="13"/>
        <v>121</v>
      </c>
      <c r="F307" s="31" t="s">
        <v>34</v>
      </c>
      <c r="G307" s="40">
        <v>4</v>
      </c>
      <c r="H307" s="27" t="s">
        <v>31</v>
      </c>
      <c r="I307" s="32"/>
      <c r="J307" s="32" t="s">
        <v>33</v>
      </c>
      <c r="K307" s="32"/>
      <c r="L307" s="68"/>
    </row>
    <row r="308" spans="1:12" ht="12.75" hidden="1">
      <c r="A308" s="67">
        <v>6007</v>
      </c>
      <c r="B308" s="60">
        <f t="shared" si="12"/>
      </c>
      <c r="C308" s="27" t="s">
        <v>30</v>
      </c>
      <c r="D308" s="28">
        <v>112</v>
      </c>
      <c r="E308" s="30">
        <f t="shared" si="13"/>
        <v>118</v>
      </c>
      <c r="F308" s="31" t="s">
        <v>34</v>
      </c>
      <c r="G308" s="28">
        <v>3</v>
      </c>
      <c r="H308" s="27" t="s">
        <v>31</v>
      </c>
      <c r="I308" s="27"/>
      <c r="J308" s="27" t="s">
        <v>33</v>
      </c>
      <c r="K308" s="27">
        <v>6</v>
      </c>
      <c r="L308" s="68">
        <v>7261</v>
      </c>
    </row>
    <row r="309" spans="1:12" ht="12.75" hidden="1">
      <c r="A309" s="67">
        <v>9650</v>
      </c>
      <c r="B309" s="60">
        <f t="shared" si="12"/>
      </c>
      <c r="C309" s="27" t="s">
        <v>30</v>
      </c>
      <c r="D309" s="28">
        <v>112</v>
      </c>
      <c r="E309" s="30">
        <f t="shared" si="13"/>
        <v>118</v>
      </c>
      <c r="F309" s="31" t="s">
        <v>34</v>
      </c>
      <c r="G309" s="28">
        <v>3</v>
      </c>
      <c r="H309" s="27" t="s">
        <v>31</v>
      </c>
      <c r="I309" s="27"/>
      <c r="J309" s="27" t="s">
        <v>33</v>
      </c>
      <c r="K309" s="27"/>
      <c r="L309" s="68"/>
    </row>
    <row r="310" spans="1:12" ht="12.75" hidden="1">
      <c r="A310" s="70" t="s">
        <v>759</v>
      </c>
      <c r="B310" s="60">
        <f t="shared" si="12"/>
      </c>
      <c r="C310" s="27" t="s">
        <v>30</v>
      </c>
      <c r="D310" s="40">
        <v>112</v>
      </c>
      <c r="E310" s="30">
        <f t="shared" si="13"/>
        <v>120</v>
      </c>
      <c r="F310" s="31" t="s">
        <v>34</v>
      </c>
      <c r="G310" s="40">
        <v>4</v>
      </c>
      <c r="H310" s="27" t="s">
        <v>31</v>
      </c>
      <c r="I310" s="32"/>
      <c r="J310" s="32" t="s">
        <v>33</v>
      </c>
      <c r="K310" s="32"/>
      <c r="L310" s="68"/>
    </row>
    <row r="311" spans="1:12" ht="12.75" hidden="1">
      <c r="A311" s="67">
        <v>9004</v>
      </c>
      <c r="B311" s="60">
        <f t="shared" si="12"/>
      </c>
      <c r="C311" s="27" t="s">
        <v>30</v>
      </c>
      <c r="D311" s="28">
        <v>111</v>
      </c>
      <c r="E311" s="30">
        <f t="shared" si="13"/>
        <v>120.6</v>
      </c>
      <c r="F311" s="31" t="s">
        <v>34</v>
      </c>
      <c r="G311" s="28">
        <v>4.8</v>
      </c>
      <c r="H311" s="27" t="s">
        <v>412</v>
      </c>
      <c r="I311" s="27"/>
      <c r="J311" s="27" t="s">
        <v>33</v>
      </c>
      <c r="K311" s="51" t="s">
        <v>418</v>
      </c>
      <c r="L311" s="68"/>
    </row>
    <row r="312" spans="1:12" ht="12.75" hidden="1">
      <c r="A312" s="67">
        <v>2245</v>
      </c>
      <c r="B312" s="60">
        <f t="shared" si="12"/>
      </c>
      <c r="C312" s="27" t="s">
        <v>30</v>
      </c>
      <c r="D312" s="28">
        <v>110.72</v>
      </c>
      <c r="E312" s="30">
        <f t="shared" si="13"/>
        <v>117.78</v>
      </c>
      <c r="F312" s="31" t="s">
        <v>34</v>
      </c>
      <c r="G312" s="27">
        <v>3.53</v>
      </c>
      <c r="H312" s="27" t="s">
        <v>31</v>
      </c>
      <c r="I312" s="27" t="s">
        <v>206</v>
      </c>
      <c r="J312" s="27" t="s">
        <v>33</v>
      </c>
      <c r="K312" s="27"/>
      <c r="L312" s="68"/>
    </row>
    <row r="313" spans="1:12" ht="12.75" hidden="1">
      <c r="A313" s="67">
        <v>2348</v>
      </c>
      <c r="B313" s="60">
        <f t="shared" si="12"/>
      </c>
      <c r="C313" s="27" t="s">
        <v>30</v>
      </c>
      <c r="D313" s="28">
        <v>110.49</v>
      </c>
      <c r="E313" s="30">
        <f t="shared" si="13"/>
        <v>121.14999999999999</v>
      </c>
      <c r="F313" s="31" t="s">
        <v>34</v>
      </c>
      <c r="G313" s="27">
        <v>5.33</v>
      </c>
      <c r="H313" s="27" t="s">
        <v>31</v>
      </c>
      <c r="I313" s="27" t="s">
        <v>285</v>
      </c>
      <c r="J313" s="27" t="s">
        <v>33</v>
      </c>
      <c r="K313" s="27"/>
      <c r="L313" s="68"/>
    </row>
    <row r="314" spans="1:12" ht="12.75" hidden="1">
      <c r="A314" s="67">
        <v>5440</v>
      </c>
      <c r="B314" s="60">
        <f t="shared" si="12"/>
      </c>
      <c r="C314" s="27" t="s">
        <v>30</v>
      </c>
      <c r="D314" s="28">
        <v>110</v>
      </c>
      <c r="E314" s="30">
        <f t="shared" si="13"/>
        <v>118</v>
      </c>
      <c r="F314" s="31" t="s">
        <v>34</v>
      </c>
      <c r="G314" s="28">
        <v>4</v>
      </c>
      <c r="H314" s="27" t="s">
        <v>31</v>
      </c>
      <c r="I314" s="27"/>
      <c r="J314" s="27" t="s">
        <v>33</v>
      </c>
      <c r="K314" s="27">
        <v>9</v>
      </c>
      <c r="L314" s="68">
        <v>7014</v>
      </c>
    </row>
    <row r="315" spans="1:12" ht="12.75" hidden="1">
      <c r="A315" s="67">
        <v>5495</v>
      </c>
      <c r="B315" s="60">
        <f t="shared" si="12"/>
      </c>
      <c r="C315" s="27" t="s">
        <v>30</v>
      </c>
      <c r="D315" s="28">
        <v>110</v>
      </c>
      <c r="E315" s="30">
        <f t="shared" si="13"/>
        <v>121</v>
      </c>
      <c r="F315" s="31" t="s">
        <v>34</v>
      </c>
      <c r="G315" s="28">
        <v>5.5</v>
      </c>
      <c r="H315" s="27" t="s">
        <v>31</v>
      </c>
      <c r="I315" s="27"/>
      <c r="J315" s="27" t="s">
        <v>33</v>
      </c>
      <c r="K315" s="27">
        <v>9</v>
      </c>
      <c r="L315" s="68">
        <v>7082</v>
      </c>
    </row>
    <row r="316" spans="1:12" ht="12.75" hidden="1">
      <c r="A316" s="67">
        <v>6440</v>
      </c>
      <c r="B316" s="60">
        <f t="shared" si="12"/>
      </c>
      <c r="C316" s="27" t="s">
        <v>30</v>
      </c>
      <c r="D316" s="28">
        <v>110</v>
      </c>
      <c r="E316" s="28"/>
      <c r="F316" s="31" t="s">
        <v>34</v>
      </c>
      <c r="G316" s="28">
        <v>5</v>
      </c>
      <c r="H316" s="27" t="s">
        <v>408</v>
      </c>
      <c r="I316" s="37" t="s">
        <v>34</v>
      </c>
      <c r="J316" s="27" t="s">
        <v>409</v>
      </c>
      <c r="K316" s="27"/>
      <c r="L316" s="68"/>
    </row>
    <row r="317" spans="1:12" ht="25.5" hidden="1">
      <c r="A317" s="67">
        <v>6651</v>
      </c>
      <c r="B317" s="60">
        <f t="shared" si="12"/>
      </c>
      <c r="C317" s="27" t="s">
        <v>30</v>
      </c>
      <c r="D317" s="28">
        <v>110</v>
      </c>
      <c r="E317" s="30">
        <f aca="true" t="shared" si="14" ref="E317:E352">D317+(G317*2)</f>
        <v>129</v>
      </c>
      <c r="F317" s="31" t="s">
        <v>34</v>
      </c>
      <c r="G317" s="28">
        <v>9.5</v>
      </c>
      <c r="H317" s="27" t="s">
        <v>31</v>
      </c>
      <c r="I317" s="32" t="s">
        <v>422</v>
      </c>
      <c r="J317" s="27" t="s">
        <v>33</v>
      </c>
      <c r="K317" s="32"/>
      <c r="L317" s="68"/>
    </row>
    <row r="318" spans="1:12" ht="12.75" hidden="1">
      <c r="A318" s="67">
        <v>9921</v>
      </c>
      <c r="B318" s="60">
        <f t="shared" si="12"/>
      </c>
      <c r="C318" s="27" t="s">
        <v>30</v>
      </c>
      <c r="D318" s="28">
        <v>110</v>
      </c>
      <c r="E318" s="30">
        <f t="shared" si="14"/>
        <v>121.4</v>
      </c>
      <c r="F318" s="28"/>
      <c r="G318" s="28">
        <v>5.7</v>
      </c>
      <c r="H318" s="27" t="s">
        <v>434</v>
      </c>
      <c r="I318" s="51"/>
      <c r="J318" s="27" t="s">
        <v>33</v>
      </c>
      <c r="K318" s="27">
        <v>1</v>
      </c>
      <c r="L318" s="68" t="s">
        <v>435</v>
      </c>
    </row>
    <row r="319" spans="1:12" ht="12.75" hidden="1">
      <c r="A319" s="70" t="s">
        <v>558</v>
      </c>
      <c r="B319" s="60">
        <f t="shared" si="12"/>
      </c>
      <c r="C319" s="27" t="s">
        <v>30</v>
      </c>
      <c r="D319" s="40">
        <v>110</v>
      </c>
      <c r="E319" s="30">
        <f t="shared" si="14"/>
        <v>116</v>
      </c>
      <c r="F319" s="31" t="s">
        <v>34</v>
      </c>
      <c r="G319" s="40">
        <v>3</v>
      </c>
      <c r="H319" s="27" t="s">
        <v>31</v>
      </c>
      <c r="I319" s="32"/>
      <c r="J319" s="32" t="s">
        <v>33</v>
      </c>
      <c r="K319" s="32"/>
      <c r="L319" s="68"/>
    </row>
    <row r="320" spans="1:12" ht="12.75" hidden="1">
      <c r="A320" s="70" t="s">
        <v>705</v>
      </c>
      <c r="B320" s="60">
        <f t="shared" si="12"/>
      </c>
      <c r="C320" s="27" t="s">
        <v>30</v>
      </c>
      <c r="D320" s="40">
        <v>110</v>
      </c>
      <c r="E320" s="30">
        <f t="shared" si="14"/>
        <v>118</v>
      </c>
      <c r="F320" s="31" t="s">
        <v>34</v>
      </c>
      <c r="G320" s="40">
        <v>4</v>
      </c>
      <c r="H320" s="27" t="s">
        <v>31</v>
      </c>
      <c r="I320" s="32"/>
      <c r="J320" s="32" t="s">
        <v>33</v>
      </c>
      <c r="K320" s="32"/>
      <c r="L320" s="68"/>
    </row>
    <row r="321" spans="1:12" ht="12.75" hidden="1">
      <c r="A321" s="67" t="s">
        <v>924</v>
      </c>
      <c r="B321" s="60">
        <f t="shared" si="12"/>
      </c>
      <c r="C321" s="27" t="s">
        <v>30</v>
      </c>
      <c r="D321" s="28">
        <v>110</v>
      </c>
      <c r="E321" s="30">
        <f t="shared" si="14"/>
        <v>116</v>
      </c>
      <c r="F321" s="31" t="s">
        <v>34</v>
      </c>
      <c r="G321" s="28">
        <v>3</v>
      </c>
      <c r="H321" s="27" t="s">
        <v>412</v>
      </c>
      <c r="I321" s="27" t="s">
        <v>925</v>
      </c>
      <c r="J321" s="27" t="s">
        <v>33</v>
      </c>
      <c r="K321" s="37" t="s">
        <v>34</v>
      </c>
      <c r="L321" s="69" t="s">
        <v>34</v>
      </c>
    </row>
    <row r="322" spans="1:12" ht="12.75" hidden="1">
      <c r="A322" s="67">
        <v>5763</v>
      </c>
      <c r="B322" s="60">
        <f t="shared" si="12"/>
      </c>
      <c r="C322" s="27" t="s">
        <v>30</v>
      </c>
      <c r="D322" s="28">
        <v>109</v>
      </c>
      <c r="E322" s="30">
        <f t="shared" si="14"/>
        <v>123</v>
      </c>
      <c r="F322" s="31" t="s">
        <v>34</v>
      </c>
      <c r="G322" s="28">
        <v>7</v>
      </c>
      <c r="H322" s="27" t="s">
        <v>31</v>
      </c>
      <c r="I322" s="27"/>
      <c r="J322" s="27" t="s">
        <v>33</v>
      </c>
      <c r="K322" s="27">
        <v>1</v>
      </c>
      <c r="L322" s="68">
        <v>808</v>
      </c>
    </row>
    <row r="323" spans="1:12" ht="12.75" hidden="1">
      <c r="A323" s="67" t="s">
        <v>471</v>
      </c>
      <c r="B323" s="60">
        <f t="shared" si="12"/>
      </c>
      <c r="C323" s="27" t="s">
        <v>30</v>
      </c>
      <c r="D323" s="28">
        <v>109</v>
      </c>
      <c r="E323" s="30">
        <f t="shared" si="14"/>
        <v>120</v>
      </c>
      <c r="F323" s="31"/>
      <c r="G323" s="28">
        <v>5.5</v>
      </c>
      <c r="H323" s="27" t="s">
        <v>31</v>
      </c>
      <c r="I323" s="27"/>
      <c r="J323" s="27" t="s">
        <v>33</v>
      </c>
      <c r="K323" s="27"/>
      <c r="L323" s="68"/>
    </row>
    <row r="324" spans="1:12" ht="12.75" hidden="1">
      <c r="A324" s="70">
        <v>9002</v>
      </c>
      <c r="B324" s="60">
        <f t="shared" si="12"/>
      </c>
      <c r="C324" s="27" t="s">
        <v>30</v>
      </c>
      <c r="D324" s="40">
        <v>108</v>
      </c>
      <c r="E324" s="30">
        <f t="shared" si="14"/>
        <v>111</v>
      </c>
      <c r="F324" s="31" t="s">
        <v>34</v>
      </c>
      <c r="G324" s="40">
        <v>1.5</v>
      </c>
      <c r="H324" s="27"/>
      <c r="I324" s="32"/>
      <c r="J324" s="32"/>
      <c r="K324" s="32"/>
      <c r="L324" s="68"/>
    </row>
    <row r="325" spans="1:12" ht="12.75" hidden="1">
      <c r="A325" s="70" t="s">
        <v>628</v>
      </c>
      <c r="B325" s="60">
        <f t="shared" si="12"/>
      </c>
      <c r="C325" s="27" t="s">
        <v>30</v>
      </c>
      <c r="D325" s="40">
        <v>108</v>
      </c>
      <c r="E325" s="30">
        <f t="shared" si="14"/>
        <v>112</v>
      </c>
      <c r="F325" s="31" t="s">
        <v>34</v>
      </c>
      <c r="G325" s="40">
        <v>2</v>
      </c>
      <c r="H325" s="27" t="s">
        <v>31</v>
      </c>
      <c r="I325" s="32"/>
      <c r="J325" s="32" t="s">
        <v>33</v>
      </c>
      <c r="K325" s="32"/>
      <c r="L325" s="68"/>
    </row>
    <row r="326" spans="1:12" ht="12.75" hidden="1">
      <c r="A326" s="67">
        <v>2046</v>
      </c>
      <c r="B326" s="60">
        <f t="shared" si="12"/>
      </c>
      <c r="C326" s="27" t="s">
        <v>30</v>
      </c>
      <c r="D326" s="28">
        <v>107.67</v>
      </c>
      <c r="E326" s="30">
        <f t="shared" si="14"/>
        <v>111.23</v>
      </c>
      <c r="F326" s="31" t="s">
        <v>34</v>
      </c>
      <c r="G326" s="28">
        <v>1.78</v>
      </c>
      <c r="H326" s="27" t="s">
        <v>31</v>
      </c>
      <c r="I326" s="38" t="s">
        <v>80</v>
      </c>
      <c r="J326" s="32" t="s">
        <v>33</v>
      </c>
      <c r="K326" s="38"/>
      <c r="L326" s="68"/>
    </row>
    <row r="327" spans="1:12" ht="12.75" hidden="1">
      <c r="A327" s="67">
        <v>2156</v>
      </c>
      <c r="B327" s="60">
        <f t="shared" si="12"/>
      </c>
      <c r="C327" s="27" t="s">
        <v>30</v>
      </c>
      <c r="D327" s="28">
        <v>107.62</v>
      </c>
      <c r="E327" s="30">
        <f t="shared" si="14"/>
        <v>112.86</v>
      </c>
      <c r="F327" s="31" t="s">
        <v>34</v>
      </c>
      <c r="G327" s="28">
        <v>2.62</v>
      </c>
      <c r="H327" s="27" t="s">
        <v>31</v>
      </c>
      <c r="I327" s="32" t="s">
        <v>139</v>
      </c>
      <c r="J327" s="32" t="s">
        <v>33</v>
      </c>
      <c r="K327" s="32"/>
      <c r="L327" s="68"/>
    </row>
    <row r="328" spans="1:12" ht="12.75" hidden="1">
      <c r="A328" s="67">
        <v>2244</v>
      </c>
      <c r="B328" s="60">
        <f t="shared" si="12"/>
      </c>
      <c r="C328" s="27" t="s">
        <v>30</v>
      </c>
      <c r="D328" s="28">
        <v>107.54</v>
      </c>
      <c r="E328" s="30">
        <f t="shared" si="14"/>
        <v>114.60000000000001</v>
      </c>
      <c r="F328" s="31" t="s">
        <v>34</v>
      </c>
      <c r="G328" s="28">
        <v>3.53</v>
      </c>
      <c r="H328" s="27" t="s">
        <v>31</v>
      </c>
      <c r="I328" s="27" t="s">
        <v>205</v>
      </c>
      <c r="J328" s="27" t="s">
        <v>33</v>
      </c>
      <c r="K328" s="27"/>
      <c r="L328" s="68"/>
    </row>
    <row r="329" spans="1:12" ht="12.75" hidden="1">
      <c r="A329" s="67">
        <v>1902</v>
      </c>
      <c r="B329" s="60">
        <f t="shared" si="12"/>
      </c>
      <c r="C329" s="27" t="s">
        <v>30</v>
      </c>
      <c r="D329" s="28">
        <v>107.5</v>
      </c>
      <c r="E329" s="30">
        <f t="shared" si="14"/>
        <v>115.5</v>
      </c>
      <c r="F329" s="31" t="s">
        <v>34</v>
      </c>
      <c r="G329" s="28">
        <v>4</v>
      </c>
      <c r="H329" s="27" t="s">
        <v>31</v>
      </c>
      <c r="I329" s="27"/>
      <c r="J329" s="27" t="s">
        <v>33</v>
      </c>
      <c r="K329" s="27">
        <v>6</v>
      </c>
      <c r="L329" s="68">
        <v>1902</v>
      </c>
    </row>
    <row r="330" spans="1:12" ht="12.75" hidden="1">
      <c r="A330" s="67">
        <v>5298</v>
      </c>
      <c r="B330" s="60">
        <f t="shared" si="12"/>
      </c>
      <c r="C330" s="27" t="s">
        <v>30</v>
      </c>
      <c r="D330" s="28">
        <v>107.5</v>
      </c>
      <c r="E330" s="30">
        <f t="shared" si="14"/>
        <v>118.9</v>
      </c>
      <c r="F330" s="31" t="s">
        <v>34</v>
      </c>
      <c r="G330" s="28">
        <v>5.7</v>
      </c>
      <c r="H330" s="27" t="s">
        <v>31</v>
      </c>
      <c r="I330" s="27"/>
      <c r="J330" s="27" t="s">
        <v>33</v>
      </c>
      <c r="K330" s="27">
        <v>1</v>
      </c>
      <c r="L330" s="68">
        <v>5298</v>
      </c>
    </row>
    <row r="331" spans="1:12" ht="12.75" hidden="1">
      <c r="A331" s="67">
        <v>2347</v>
      </c>
      <c r="B331" s="60">
        <f t="shared" si="12"/>
      </c>
      <c r="C331" s="27" t="s">
        <v>30</v>
      </c>
      <c r="D331" s="28">
        <v>107.32</v>
      </c>
      <c r="E331" s="30">
        <f t="shared" si="14"/>
        <v>117.97999999999999</v>
      </c>
      <c r="F331" s="31" t="s">
        <v>34</v>
      </c>
      <c r="G331" s="27">
        <v>5.33</v>
      </c>
      <c r="H331" s="27" t="s">
        <v>31</v>
      </c>
      <c r="I331" s="27" t="s">
        <v>284</v>
      </c>
      <c r="J331" s="27" t="s">
        <v>33</v>
      </c>
      <c r="K331" s="27"/>
      <c r="L331" s="68"/>
    </row>
    <row r="332" spans="1:12" ht="12.75" hidden="1">
      <c r="A332" s="67">
        <v>2423</v>
      </c>
      <c r="B332" s="60">
        <f t="shared" si="12"/>
      </c>
      <c r="C332" s="27" t="s">
        <v>30</v>
      </c>
      <c r="D332" s="28">
        <v>107.3</v>
      </c>
      <c r="E332" s="30">
        <f t="shared" si="14"/>
        <v>121.28</v>
      </c>
      <c r="F332" s="31" t="s">
        <v>34</v>
      </c>
      <c r="G332" s="27">
        <v>6.99</v>
      </c>
      <c r="H332" s="27" t="s">
        <v>31</v>
      </c>
      <c r="I332" s="27" t="s">
        <v>334</v>
      </c>
      <c r="J332" s="27" t="s">
        <v>33</v>
      </c>
      <c r="K332" s="27"/>
      <c r="L332" s="68"/>
    </row>
    <row r="333" spans="1:12" ht="12.75" hidden="1">
      <c r="A333" s="70" t="s">
        <v>818</v>
      </c>
      <c r="B333" s="60">
        <f t="shared" si="12"/>
      </c>
      <c r="C333" s="27" t="s">
        <v>30</v>
      </c>
      <c r="D333" s="40">
        <v>107</v>
      </c>
      <c r="E333" s="30">
        <f t="shared" si="14"/>
        <v>113</v>
      </c>
      <c r="F333" s="31" t="s">
        <v>34</v>
      </c>
      <c r="G333" s="40">
        <v>3</v>
      </c>
      <c r="H333" s="27" t="s">
        <v>31</v>
      </c>
      <c r="I333" s="32"/>
      <c r="J333" s="32" t="s">
        <v>33</v>
      </c>
      <c r="K333" s="32"/>
      <c r="L333" s="68"/>
    </row>
    <row r="334" spans="1:12" ht="12.75" hidden="1">
      <c r="A334" s="70" t="s">
        <v>611</v>
      </c>
      <c r="B334" s="60">
        <f t="shared" si="12"/>
      </c>
      <c r="C334" s="27" t="s">
        <v>30</v>
      </c>
      <c r="D334" s="40">
        <v>105</v>
      </c>
      <c r="E334" s="30">
        <f t="shared" si="14"/>
        <v>110</v>
      </c>
      <c r="F334" s="31" t="s">
        <v>34</v>
      </c>
      <c r="G334" s="40">
        <v>2.5</v>
      </c>
      <c r="H334" s="27" t="s">
        <v>31</v>
      </c>
      <c r="I334" s="32"/>
      <c r="J334" s="32" t="s">
        <v>33</v>
      </c>
      <c r="K334" s="32"/>
      <c r="L334" s="68"/>
    </row>
    <row r="335" spans="1:12" ht="12.75" hidden="1">
      <c r="A335" s="70" t="s">
        <v>711</v>
      </c>
      <c r="B335" s="60">
        <f t="shared" si="12"/>
      </c>
      <c r="C335" s="27" t="s">
        <v>30</v>
      </c>
      <c r="D335" s="40">
        <v>105</v>
      </c>
      <c r="E335" s="30">
        <f t="shared" si="14"/>
        <v>116.4</v>
      </c>
      <c r="F335" s="31" t="s">
        <v>34</v>
      </c>
      <c r="G335" s="40">
        <v>5.7</v>
      </c>
      <c r="H335" s="27" t="s">
        <v>31</v>
      </c>
      <c r="I335" s="32"/>
      <c r="J335" s="32" t="s">
        <v>33</v>
      </c>
      <c r="K335" s="32"/>
      <c r="L335" s="68"/>
    </row>
    <row r="336" spans="1:12" ht="12.75" hidden="1">
      <c r="A336" s="70" t="s">
        <v>870</v>
      </c>
      <c r="B336" s="60">
        <f t="shared" si="12"/>
      </c>
      <c r="C336" s="27" t="s">
        <v>30</v>
      </c>
      <c r="D336" s="40">
        <v>105</v>
      </c>
      <c r="E336" s="30">
        <f t="shared" si="14"/>
        <v>109</v>
      </c>
      <c r="F336" s="31" t="s">
        <v>34</v>
      </c>
      <c r="G336" s="40">
        <v>2</v>
      </c>
      <c r="H336" s="27" t="s">
        <v>31</v>
      </c>
      <c r="I336" s="32"/>
      <c r="J336" s="32" t="s">
        <v>33</v>
      </c>
      <c r="K336" s="32"/>
      <c r="L336" s="68"/>
    </row>
    <row r="337" spans="1:12" ht="25.5" hidden="1">
      <c r="A337" s="67">
        <v>6652</v>
      </c>
      <c r="B337" s="60">
        <f t="shared" si="12"/>
      </c>
      <c r="C337" s="27" t="s">
        <v>30</v>
      </c>
      <c r="D337" s="28">
        <v>104.5</v>
      </c>
      <c r="E337" s="30">
        <f t="shared" si="14"/>
        <v>125.5</v>
      </c>
      <c r="F337" s="31" t="s">
        <v>34</v>
      </c>
      <c r="G337" s="28">
        <v>10.5</v>
      </c>
      <c r="H337" s="27" t="s">
        <v>31</v>
      </c>
      <c r="I337" s="32" t="s">
        <v>423</v>
      </c>
      <c r="J337" s="27" t="s">
        <v>33</v>
      </c>
      <c r="K337" s="32"/>
      <c r="L337" s="68"/>
    </row>
    <row r="338" spans="1:12" ht="12.75" hidden="1">
      <c r="A338" s="70" t="s">
        <v>657</v>
      </c>
      <c r="B338" s="60">
        <f t="shared" si="12"/>
      </c>
      <c r="C338" s="27" t="s">
        <v>30</v>
      </c>
      <c r="D338" s="40">
        <v>104.5</v>
      </c>
      <c r="E338" s="30">
        <f t="shared" si="14"/>
        <v>110.5</v>
      </c>
      <c r="F338" s="31" t="s">
        <v>34</v>
      </c>
      <c r="G338" s="40">
        <v>3</v>
      </c>
      <c r="H338" s="27" t="s">
        <v>31</v>
      </c>
      <c r="I338" s="32"/>
      <c r="J338" s="32" t="s">
        <v>33</v>
      </c>
      <c r="K338" s="32"/>
      <c r="L338" s="68"/>
    </row>
    <row r="339" spans="1:12" ht="12.75" hidden="1">
      <c r="A339" s="67">
        <v>5508</v>
      </c>
      <c r="B339" s="60">
        <f t="shared" si="12"/>
      </c>
      <c r="C339" s="27" t="s">
        <v>30</v>
      </c>
      <c r="D339" s="28">
        <v>104.4</v>
      </c>
      <c r="E339" s="30">
        <f t="shared" si="14"/>
        <v>110.4</v>
      </c>
      <c r="F339" s="31" t="s">
        <v>34</v>
      </c>
      <c r="G339" s="28">
        <v>3</v>
      </c>
      <c r="H339" s="27" t="s">
        <v>31</v>
      </c>
      <c r="I339" s="27"/>
      <c r="J339" s="27" t="s">
        <v>33</v>
      </c>
      <c r="K339" s="27">
        <v>9</v>
      </c>
      <c r="L339" s="68">
        <v>7081</v>
      </c>
    </row>
    <row r="340" spans="1:12" ht="12.75" hidden="1">
      <c r="A340" s="67">
        <v>2243</v>
      </c>
      <c r="B340" s="60">
        <f t="shared" si="12"/>
      </c>
      <c r="C340" s="27" t="s">
        <v>30</v>
      </c>
      <c r="D340" s="28">
        <v>104.37</v>
      </c>
      <c r="E340" s="30">
        <f t="shared" si="14"/>
        <v>111.43</v>
      </c>
      <c r="F340" s="31" t="s">
        <v>34</v>
      </c>
      <c r="G340" s="27">
        <v>3.53</v>
      </c>
      <c r="H340" s="27" t="s">
        <v>31</v>
      </c>
      <c r="I340" s="27" t="s">
        <v>204</v>
      </c>
      <c r="J340" s="27" t="s">
        <v>33</v>
      </c>
      <c r="K340" s="27"/>
      <c r="L340" s="68"/>
    </row>
    <row r="341" spans="1:12" ht="12.75" hidden="1">
      <c r="A341" s="67">
        <v>5085</v>
      </c>
      <c r="B341" s="60">
        <f t="shared" si="12"/>
      </c>
      <c r="C341" s="27" t="s">
        <v>30</v>
      </c>
      <c r="D341" s="28">
        <v>104.17</v>
      </c>
      <c r="E341" s="30">
        <f t="shared" si="14"/>
        <v>115.17</v>
      </c>
      <c r="F341" s="31" t="s">
        <v>34</v>
      </c>
      <c r="G341" s="28">
        <v>5.5</v>
      </c>
      <c r="H341" s="27" t="s">
        <v>31</v>
      </c>
      <c r="I341" s="27"/>
      <c r="J341" s="27" t="s">
        <v>33</v>
      </c>
      <c r="K341" s="27">
        <v>1</v>
      </c>
      <c r="L341" s="68"/>
    </row>
    <row r="342" spans="1:12" ht="12.75" hidden="1">
      <c r="A342" s="67">
        <v>2346</v>
      </c>
      <c r="B342" s="60">
        <f t="shared" si="12"/>
      </c>
      <c r="C342" s="27" t="s">
        <v>30</v>
      </c>
      <c r="D342" s="28">
        <v>104.14</v>
      </c>
      <c r="E342" s="30">
        <f t="shared" si="14"/>
        <v>114.8</v>
      </c>
      <c r="F342" s="31" t="s">
        <v>34</v>
      </c>
      <c r="G342" s="27">
        <v>5.33</v>
      </c>
      <c r="H342" s="27" t="s">
        <v>31</v>
      </c>
      <c r="I342" s="27" t="s">
        <v>283</v>
      </c>
      <c r="J342" s="27" t="s">
        <v>33</v>
      </c>
      <c r="K342" s="27"/>
      <c r="L342" s="68"/>
    </row>
    <row r="343" spans="1:12" ht="12.75" hidden="1">
      <c r="A343" s="67">
        <v>5975</v>
      </c>
      <c r="B343" s="60">
        <f t="shared" si="12"/>
      </c>
      <c r="C343" s="27" t="s">
        <v>30</v>
      </c>
      <c r="D343" s="28">
        <v>104</v>
      </c>
      <c r="E343" s="30">
        <f t="shared" si="14"/>
        <v>107.6</v>
      </c>
      <c r="F343" s="31" t="s">
        <v>34</v>
      </c>
      <c r="G343" s="28">
        <v>1.8</v>
      </c>
      <c r="H343" s="27" t="s">
        <v>31</v>
      </c>
      <c r="I343" s="27"/>
      <c r="J343" s="27" t="s">
        <v>33</v>
      </c>
      <c r="K343" s="27">
        <v>6</v>
      </c>
      <c r="L343" s="68" t="s">
        <v>415</v>
      </c>
    </row>
    <row r="344" spans="1:12" ht="12.75" hidden="1">
      <c r="A344" s="70" t="s">
        <v>903</v>
      </c>
      <c r="B344" s="60">
        <f t="shared" si="12"/>
      </c>
      <c r="C344" s="27" t="s">
        <v>30</v>
      </c>
      <c r="D344" s="40">
        <v>104</v>
      </c>
      <c r="E344" s="30">
        <f t="shared" si="14"/>
        <v>109</v>
      </c>
      <c r="F344" s="31" t="s">
        <v>34</v>
      </c>
      <c r="G344" s="40">
        <v>2.5</v>
      </c>
      <c r="H344" s="27" t="s">
        <v>31</v>
      </c>
      <c r="I344" s="32"/>
      <c r="J344" s="32" t="s">
        <v>33</v>
      </c>
      <c r="K344" s="32"/>
      <c r="L344" s="68"/>
    </row>
    <row r="345" spans="1:12" ht="12.75" hidden="1">
      <c r="A345" s="67">
        <v>5379</v>
      </c>
      <c r="B345" s="60">
        <f t="shared" si="12"/>
      </c>
      <c r="C345" s="27" t="s">
        <v>30</v>
      </c>
      <c r="D345" s="28">
        <v>103</v>
      </c>
      <c r="E345" s="30">
        <f t="shared" si="14"/>
        <v>109</v>
      </c>
      <c r="F345" s="31" t="s">
        <v>34</v>
      </c>
      <c r="G345" s="28">
        <v>3</v>
      </c>
      <c r="H345" s="27" t="s">
        <v>31</v>
      </c>
      <c r="I345" s="27"/>
      <c r="J345" s="27" t="s">
        <v>33</v>
      </c>
      <c r="K345" s="27">
        <v>9</v>
      </c>
      <c r="L345" s="68">
        <v>7015</v>
      </c>
    </row>
    <row r="346" spans="1:12" ht="12.75" hidden="1">
      <c r="A346" s="70" t="s">
        <v>466</v>
      </c>
      <c r="B346" s="60">
        <f t="shared" si="12"/>
      </c>
      <c r="C346" s="27" t="s">
        <v>30</v>
      </c>
      <c r="D346" s="40">
        <v>103</v>
      </c>
      <c r="E346" s="30">
        <f t="shared" si="14"/>
        <v>109</v>
      </c>
      <c r="F346" s="31" t="s">
        <v>34</v>
      </c>
      <c r="G346" s="40">
        <v>3</v>
      </c>
      <c r="H346" s="27" t="s">
        <v>31</v>
      </c>
      <c r="I346" s="32"/>
      <c r="J346" s="32" t="s">
        <v>33</v>
      </c>
      <c r="K346" s="32"/>
      <c r="L346" s="68"/>
    </row>
    <row r="347" spans="1:12" ht="12.75" hidden="1">
      <c r="A347" s="67">
        <v>2045</v>
      </c>
      <c r="B347" s="60">
        <f t="shared" si="12"/>
      </c>
      <c r="C347" s="27" t="s">
        <v>30</v>
      </c>
      <c r="D347" s="28">
        <v>101.32</v>
      </c>
      <c r="E347" s="30">
        <f t="shared" si="14"/>
        <v>104.88</v>
      </c>
      <c r="F347" s="31" t="s">
        <v>34</v>
      </c>
      <c r="G347" s="28">
        <v>1.78</v>
      </c>
      <c r="H347" s="27" t="s">
        <v>31</v>
      </c>
      <c r="I347" s="32" t="s">
        <v>79</v>
      </c>
      <c r="J347" s="32" t="s">
        <v>33</v>
      </c>
      <c r="K347" s="32"/>
      <c r="L347" s="68"/>
    </row>
    <row r="348" spans="1:12" ht="12.75" hidden="1">
      <c r="A348" s="67">
        <v>2155</v>
      </c>
      <c r="B348" s="60">
        <f aca="true" t="shared" si="15" ref="B348:B411">IF(G348=$D$5,IF(D348&lt;$D$3,IF(I348&lt;&gt;0,1,""),""),"")</f>
      </c>
      <c r="C348" s="27" t="s">
        <v>30</v>
      </c>
      <c r="D348" s="28">
        <v>101.27</v>
      </c>
      <c r="E348" s="30">
        <f t="shared" si="14"/>
        <v>106.50999999999999</v>
      </c>
      <c r="F348" s="31" t="s">
        <v>34</v>
      </c>
      <c r="G348" s="28">
        <v>2.62</v>
      </c>
      <c r="H348" s="27" t="s">
        <v>31</v>
      </c>
      <c r="I348" s="32" t="s">
        <v>138</v>
      </c>
      <c r="J348" s="32" t="s">
        <v>33</v>
      </c>
      <c r="K348" s="32"/>
      <c r="L348" s="68"/>
    </row>
    <row r="349" spans="1:12" ht="12.75" hidden="1">
      <c r="A349" s="67">
        <v>2242</v>
      </c>
      <c r="B349" s="60">
        <f t="shared" si="15"/>
      </c>
      <c r="C349" s="27" t="s">
        <v>30</v>
      </c>
      <c r="D349" s="28">
        <v>101.19</v>
      </c>
      <c r="E349" s="30">
        <f t="shared" si="14"/>
        <v>108.25</v>
      </c>
      <c r="F349" s="31" t="s">
        <v>34</v>
      </c>
      <c r="G349" s="27">
        <v>3.53</v>
      </c>
      <c r="H349" s="27" t="s">
        <v>31</v>
      </c>
      <c r="I349" s="27" t="s">
        <v>203</v>
      </c>
      <c r="J349" s="27" t="s">
        <v>33</v>
      </c>
      <c r="K349" s="27"/>
      <c r="L349" s="68"/>
    </row>
    <row r="350" spans="1:12" ht="12.75" hidden="1">
      <c r="A350" s="70" t="s">
        <v>857</v>
      </c>
      <c r="B350" s="60">
        <f t="shared" si="15"/>
      </c>
      <c r="C350" s="27" t="s">
        <v>30</v>
      </c>
      <c r="D350" s="40">
        <v>101</v>
      </c>
      <c r="E350" s="30">
        <f t="shared" si="14"/>
        <v>109.6</v>
      </c>
      <c r="F350" s="31" t="s">
        <v>34</v>
      </c>
      <c r="G350" s="40">
        <v>4.3</v>
      </c>
      <c r="H350" s="27" t="s">
        <v>31</v>
      </c>
      <c r="I350" s="32"/>
      <c r="J350" s="32" t="s">
        <v>33</v>
      </c>
      <c r="K350" s="32"/>
      <c r="L350" s="68"/>
    </row>
    <row r="351" spans="1:12" ht="12.75" hidden="1">
      <c r="A351" s="67">
        <v>2345</v>
      </c>
      <c r="B351" s="60">
        <f t="shared" si="15"/>
      </c>
      <c r="C351" s="27" t="s">
        <v>30</v>
      </c>
      <c r="D351" s="28">
        <v>100.97</v>
      </c>
      <c r="E351" s="30">
        <f t="shared" si="14"/>
        <v>111.63</v>
      </c>
      <c r="F351" s="31" t="s">
        <v>34</v>
      </c>
      <c r="G351" s="27">
        <v>5.33</v>
      </c>
      <c r="H351" s="27" t="s">
        <v>31</v>
      </c>
      <c r="I351" s="27" t="s">
        <v>282</v>
      </c>
      <c r="J351" s="27" t="s">
        <v>33</v>
      </c>
      <c r="K351" s="27"/>
      <c r="L351" s="68"/>
    </row>
    <row r="352" spans="1:12" ht="12.75" hidden="1">
      <c r="A352" s="67">
        <v>5302</v>
      </c>
      <c r="B352" s="60">
        <f t="shared" si="15"/>
      </c>
      <c r="C352" s="27" t="s">
        <v>30</v>
      </c>
      <c r="D352" s="28">
        <v>100</v>
      </c>
      <c r="E352" s="30">
        <f t="shared" si="14"/>
        <v>111.6</v>
      </c>
      <c r="F352" s="31" t="s">
        <v>34</v>
      </c>
      <c r="G352" s="28">
        <v>5.8</v>
      </c>
      <c r="H352" s="27" t="s">
        <v>31</v>
      </c>
      <c r="I352" s="27"/>
      <c r="J352" s="27" t="s">
        <v>33</v>
      </c>
      <c r="K352" s="27">
        <v>1</v>
      </c>
      <c r="L352" s="68"/>
    </row>
    <row r="353" spans="1:12" ht="12.75" hidden="1">
      <c r="A353" s="67">
        <v>6430</v>
      </c>
      <c r="B353" s="60">
        <f t="shared" si="15"/>
      </c>
      <c r="C353" s="27" t="s">
        <v>30</v>
      </c>
      <c r="D353" s="28">
        <v>100</v>
      </c>
      <c r="E353" s="28"/>
      <c r="F353" s="31" t="s">
        <v>34</v>
      </c>
      <c r="G353" s="28">
        <v>5</v>
      </c>
      <c r="H353" s="27" t="s">
        <v>408</v>
      </c>
      <c r="I353" s="37" t="s">
        <v>34</v>
      </c>
      <c r="J353" s="27" t="s">
        <v>409</v>
      </c>
      <c r="K353" s="27"/>
      <c r="L353" s="68"/>
    </row>
    <row r="354" spans="1:12" ht="12.75" hidden="1">
      <c r="A354" s="73" t="s">
        <v>507</v>
      </c>
      <c r="B354" s="60">
        <f t="shared" si="15"/>
      </c>
      <c r="C354" s="27" t="s">
        <v>30</v>
      </c>
      <c r="D354" s="58">
        <v>100</v>
      </c>
      <c r="E354" s="30">
        <f aca="true" t="shared" si="16" ref="E354:E359">D354+(G354*2)</f>
        <v>106</v>
      </c>
      <c r="F354" s="31" t="s">
        <v>34</v>
      </c>
      <c r="G354" s="58">
        <v>3</v>
      </c>
      <c r="H354" s="27" t="s">
        <v>31</v>
      </c>
      <c r="I354" s="32"/>
      <c r="J354" s="32" t="s">
        <v>33</v>
      </c>
      <c r="K354" s="32"/>
      <c r="L354" s="68"/>
    </row>
    <row r="355" spans="1:12" ht="12.75" hidden="1">
      <c r="A355" s="70" t="s">
        <v>601</v>
      </c>
      <c r="B355" s="60">
        <f t="shared" si="15"/>
      </c>
      <c r="C355" s="27" t="s">
        <v>30</v>
      </c>
      <c r="D355" s="40">
        <v>100</v>
      </c>
      <c r="E355" s="30">
        <f t="shared" si="16"/>
        <v>103</v>
      </c>
      <c r="F355" s="31" t="s">
        <v>34</v>
      </c>
      <c r="G355" s="40">
        <v>1.5</v>
      </c>
      <c r="H355" s="27" t="s">
        <v>31</v>
      </c>
      <c r="I355" s="32"/>
      <c r="J355" s="32" t="s">
        <v>33</v>
      </c>
      <c r="K355" s="32"/>
      <c r="L355" s="68"/>
    </row>
    <row r="356" spans="1:12" ht="12.75" hidden="1">
      <c r="A356" s="70" t="s">
        <v>644</v>
      </c>
      <c r="B356" s="60">
        <f t="shared" si="15"/>
      </c>
      <c r="C356" s="27" t="s">
        <v>30</v>
      </c>
      <c r="D356" s="40">
        <v>100</v>
      </c>
      <c r="E356" s="30">
        <f t="shared" si="16"/>
        <v>108</v>
      </c>
      <c r="F356" s="31" t="s">
        <v>34</v>
      </c>
      <c r="G356" s="40">
        <v>4</v>
      </c>
      <c r="H356" s="27" t="s">
        <v>31</v>
      </c>
      <c r="I356" s="32"/>
      <c r="J356" s="32" t="s">
        <v>33</v>
      </c>
      <c r="K356" s="32"/>
      <c r="L356" s="68"/>
    </row>
    <row r="357" spans="1:12" ht="12.75" hidden="1">
      <c r="A357" s="70" t="s">
        <v>730</v>
      </c>
      <c r="B357" s="60">
        <f t="shared" si="15"/>
      </c>
      <c r="C357" s="27" t="s">
        <v>30</v>
      </c>
      <c r="D357" s="40">
        <v>100</v>
      </c>
      <c r="E357" s="30">
        <f t="shared" si="16"/>
        <v>105</v>
      </c>
      <c r="F357" s="31" t="s">
        <v>34</v>
      </c>
      <c r="G357" s="40">
        <v>2.5</v>
      </c>
      <c r="H357" s="27" t="s">
        <v>31</v>
      </c>
      <c r="I357" s="32"/>
      <c r="J357" s="32" t="s">
        <v>33</v>
      </c>
      <c r="K357" s="32"/>
      <c r="L357" s="68"/>
    </row>
    <row r="358" spans="1:12" ht="12.75" hidden="1">
      <c r="A358" s="67">
        <v>9874</v>
      </c>
      <c r="B358" s="60">
        <f t="shared" si="15"/>
      </c>
      <c r="C358" s="27" t="s">
        <v>432</v>
      </c>
      <c r="D358" s="28">
        <v>99.8</v>
      </c>
      <c r="E358" s="30">
        <f t="shared" si="16"/>
        <v>106.8</v>
      </c>
      <c r="F358" s="31"/>
      <c r="G358" s="28">
        <v>3.5</v>
      </c>
      <c r="H358" s="27" t="s">
        <v>31</v>
      </c>
      <c r="I358" s="27"/>
      <c r="J358" s="27" t="s">
        <v>33</v>
      </c>
      <c r="K358" s="27"/>
      <c r="L358" s="68" t="s">
        <v>433</v>
      </c>
    </row>
    <row r="359" spans="1:12" ht="12.75" hidden="1">
      <c r="A359" s="67">
        <v>5302</v>
      </c>
      <c r="B359" s="60">
        <f t="shared" si="15"/>
      </c>
      <c r="C359" s="27" t="s">
        <v>30</v>
      </c>
      <c r="D359" s="28">
        <v>99</v>
      </c>
      <c r="E359" s="30">
        <f t="shared" si="16"/>
        <v>110.6</v>
      </c>
      <c r="F359" s="31" t="s">
        <v>34</v>
      </c>
      <c r="G359" s="28">
        <v>5.8</v>
      </c>
      <c r="H359" s="27" t="s">
        <v>31</v>
      </c>
      <c r="I359" s="27"/>
      <c r="J359" s="27" t="s">
        <v>33</v>
      </c>
      <c r="K359" s="27">
        <v>1</v>
      </c>
      <c r="L359" s="68">
        <v>5302</v>
      </c>
    </row>
    <row r="360" spans="1:12" ht="12.75" hidden="1">
      <c r="A360" s="67">
        <v>9922</v>
      </c>
      <c r="B360" s="60">
        <f t="shared" si="15"/>
      </c>
      <c r="C360" s="27" t="s">
        <v>30</v>
      </c>
      <c r="D360" s="28">
        <v>99</v>
      </c>
      <c r="E360" s="30">
        <v>110.6</v>
      </c>
      <c r="F360" s="31"/>
      <c r="G360" s="28">
        <v>5.8</v>
      </c>
      <c r="H360" s="27" t="s">
        <v>384</v>
      </c>
      <c r="I360" s="27"/>
      <c r="J360" s="27" t="s">
        <v>33</v>
      </c>
      <c r="K360" s="27">
        <v>1</v>
      </c>
      <c r="L360" s="68">
        <v>5302</v>
      </c>
    </row>
    <row r="361" spans="1:12" ht="12.75" hidden="1">
      <c r="A361" s="67">
        <v>2241</v>
      </c>
      <c r="B361" s="60">
        <f t="shared" si="15"/>
      </c>
      <c r="C361" s="27" t="s">
        <v>30</v>
      </c>
      <c r="D361" s="28">
        <v>98.02</v>
      </c>
      <c r="E361" s="30">
        <f>D361+(G361*2)</f>
        <v>105.08</v>
      </c>
      <c r="F361" s="31" t="s">
        <v>34</v>
      </c>
      <c r="G361" s="28">
        <v>3.53</v>
      </c>
      <c r="H361" s="27" t="s">
        <v>31</v>
      </c>
      <c r="I361" s="27" t="s">
        <v>202</v>
      </c>
      <c r="J361" s="27" t="s">
        <v>33</v>
      </c>
      <c r="K361" s="27"/>
      <c r="L361" s="68"/>
    </row>
    <row r="362" spans="1:12" ht="12.75" hidden="1">
      <c r="A362" s="67">
        <v>5650</v>
      </c>
      <c r="B362" s="60">
        <f t="shared" si="15"/>
      </c>
      <c r="C362" s="27" t="s">
        <v>30</v>
      </c>
      <c r="D362" s="28">
        <v>97.82</v>
      </c>
      <c r="E362" s="28">
        <v>111.82</v>
      </c>
      <c r="F362" s="31" t="s">
        <v>34</v>
      </c>
      <c r="G362" s="28">
        <v>7</v>
      </c>
      <c r="H362" s="27" t="s">
        <v>384</v>
      </c>
      <c r="I362" s="37" t="s">
        <v>34</v>
      </c>
      <c r="J362" s="27" t="s">
        <v>33</v>
      </c>
      <c r="K362" s="27"/>
      <c r="L362" s="68"/>
    </row>
    <row r="363" spans="1:12" ht="12.75" hidden="1">
      <c r="A363" s="67">
        <v>2344</v>
      </c>
      <c r="B363" s="60">
        <f t="shared" si="15"/>
      </c>
      <c r="C363" s="27" t="s">
        <v>30</v>
      </c>
      <c r="D363" s="28">
        <v>97.79</v>
      </c>
      <c r="E363" s="30">
        <f aca="true" t="shared" si="17" ref="E363:E383">D363+(G363*2)</f>
        <v>108.45</v>
      </c>
      <c r="F363" s="31" t="s">
        <v>34</v>
      </c>
      <c r="G363" s="27">
        <v>5.33</v>
      </c>
      <c r="H363" s="27" t="s">
        <v>31</v>
      </c>
      <c r="I363" s="27" t="s">
        <v>281</v>
      </c>
      <c r="J363" s="27" t="s">
        <v>33</v>
      </c>
      <c r="K363" s="27"/>
      <c r="L363" s="68"/>
    </row>
    <row r="364" spans="1:12" ht="12.75" hidden="1">
      <c r="A364" s="67">
        <v>9649</v>
      </c>
      <c r="B364" s="60">
        <f t="shared" si="15"/>
      </c>
      <c r="C364" s="27" t="s">
        <v>30</v>
      </c>
      <c r="D364" s="28">
        <v>96</v>
      </c>
      <c r="E364" s="30">
        <f t="shared" si="17"/>
        <v>100</v>
      </c>
      <c r="F364" s="31" t="s">
        <v>34</v>
      </c>
      <c r="G364" s="28">
        <v>2</v>
      </c>
      <c r="H364" s="27" t="s">
        <v>31</v>
      </c>
      <c r="I364" s="27"/>
      <c r="J364" s="27" t="s">
        <v>33</v>
      </c>
      <c r="K364" s="27"/>
      <c r="L364" s="68"/>
    </row>
    <row r="365" spans="1:12" ht="12.75" hidden="1">
      <c r="A365" s="70" t="s">
        <v>696</v>
      </c>
      <c r="B365" s="60">
        <f t="shared" si="15"/>
      </c>
      <c r="C365" s="27" t="s">
        <v>30</v>
      </c>
      <c r="D365" s="40">
        <v>96</v>
      </c>
      <c r="E365" s="30">
        <f t="shared" si="17"/>
        <v>102</v>
      </c>
      <c r="F365" s="31" t="s">
        <v>34</v>
      </c>
      <c r="G365" s="40">
        <v>3</v>
      </c>
      <c r="H365" s="27" t="s">
        <v>31</v>
      </c>
      <c r="I365" s="32"/>
      <c r="J365" s="32" t="s">
        <v>33</v>
      </c>
      <c r="K365" s="32"/>
      <c r="L365" s="68"/>
    </row>
    <row r="366" spans="1:12" ht="12.75" hidden="1">
      <c r="A366" s="67">
        <v>5507</v>
      </c>
      <c r="B366" s="60">
        <f t="shared" si="15"/>
      </c>
      <c r="C366" s="27" t="s">
        <v>30</v>
      </c>
      <c r="D366" s="28">
        <v>95.25</v>
      </c>
      <c r="E366" s="30">
        <f t="shared" si="17"/>
        <v>101.05</v>
      </c>
      <c r="F366" s="31" t="s">
        <v>34</v>
      </c>
      <c r="G366" s="28">
        <v>2.9</v>
      </c>
      <c r="H366" s="27" t="s">
        <v>31</v>
      </c>
      <c r="I366" s="27"/>
      <c r="J366" s="27" t="s">
        <v>33</v>
      </c>
      <c r="K366" s="27">
        <v>1</v>
      </c>
      <c r="L366" s="68">
        <v>5507</v>
      </c>
    </row>
    <row r="367" spans="1:12" ht="12.75" hidden="1">
      <c r="A367" s="67">
        <v>5363</v>
      </c>
      <c r="B367" s="60">
        <f t="shared" si="15"/>
      </c>
      <c r="C367" s="27" t="s">
        <v>30</v>
      </c>
      <c r="D367" s="28">
        <v>95</v>
      </c>
      <c r="E367" s="30">
        <f t="shared" si="17"/>
        <v>101</v>
      </c>
      <c r="F367" s="31" t="s">
        <v>34</v>
      </c>
      <c r="G367" s="28">
        <v>3</v>
      </c>
      <c r="H367" s="27" t="s">
        <v>31</v>
      </c>
      <c r="I367" s="27"/>
      <c r="J367" s="27" t="s">
        <v>33</v>
      </c>
      <c r="K367" s="27">
        <v>1</v>
      </c>
      <c r="L367" s="68">
        <v>5363</v>
      </c>
    </row>
    <row r="368" spans="1:12" ht="12.75" hidden="1">
      <c r="A368" s="67">
        <v>6012</v>
      </c>
      <c r="B368" s="60">
        <f t="shared" si="15"/>
      </c>
      <c r="C368" s="27" t="s">
        <v>30</v>
      </c>
      <c r="D368" s="28">
        <v>95</v>
      </c>
      <c r="E368" s="30">
        <f t="shared" si="17"/>
        <v>101</v>
      </c>
      <c r="F368" s="31"/>
      <c r="G368" s="28">
        <v>3</v>
      </c>
      <c r="H368" s="27" t="s">
        <v>31</v>
      </c>
      <c r="I368" s="27"/>
      <c r="J368" s="27" t="s">
        <v>33</v>
      </c>
      <c r="K368" s="27"/>
      <c r="L368" s="68" t="s">
        <v>418</v>
      </c>
    </row>
    <row r="369" spans="1:12" ht="12.75" hidden="1">
      <c r="A369" s="67">
        <v>9101</v>
      </c>
      <c r="B369" s="60">
        <f t="shared" si="15"/>
      </c>
      <c r="C369" s="27" t="s">
        <v>30</v>
      </c>
      <c r="D369" s="28">
        <v>95</v>
      </c>
      <c r="E369" s="30">
        <f t="shared" si="17"/>
        <v>105</v>
      </c>
      <c r="F369" s="31"/>
      <c r="G369" s="40">
        <v>5</v>
      </c>
      <c r="H369" s="27" t="s">
        <v>31</v>
      </c>
      <c r="I369" s="27"/>
      <c r="J369" s="27" t="s">
        <v>33</v>
      </c>
      <c r="K369" s="27"/>
      <c r="L369" s="68">
        <v>427</v>
      </c>
    </row>
    <row r="370" spans="1:12" ht="12.75" hidden="1">
      <c r="A370" s="67">
        <v>2044</v>
      </c>
      <c r="B370" s="60">
        <f t="shared" si="15"/>
      </c>
      <c r="C370" s="27" t="s">
        <v>30</v>
      </c>
      <c r="D370" s="28">
        <v>94.97</v>
      </c>
      <c r="E370" s="30">
        <f t="shared" si="17"/>
        <v>98.53</v>
      </c>
      <c r="F370" s="31" t="s">
        <v>34</v>
      </c>
      <c r="G370" s="28">
        <v>1.78</v>
      </c>
      <c r="H370" s="27" t="s">
        <v>31</v>
      </c>
      <c r="I370" s="32" t="s">
        <v>78</v>
      </c>
      <c r="J370" s="32" t="s">
        <v>33</v>
      </c>
      <c r="K370" s="32"/>
      <c r="L370" s="68"/>
    </row>
    <row r="371" spans="1:12" ht="12.75" hidden="1">
      <c r="A371" s="67">
        <v>2154</v>
      </c>
      <c r="B371" s="60">
        <f t="shared" si="15"/>
      </c>
      <c r="C371" s="27" t="s">
        <v>30</v>
      </c>
      <c r="D371" s="28">
        <v>94.92</v>
      </c>
      <c r="E371" s="30">
        <f t="shared" si="17"/>
        <v>100.16</v>
      </c>
      <c r="F371" s="31" t="s">
        <v>34</v>
      </c>
      <c r="G371" s="28">
        <v>2.62</v>
      </c>
      <c r="H371" s="27" t="s">
        <v>31</v>
      </c>
      <c r="I371" s="32" t="s">
        <v>137</v>
      </c>
      <c r="J371" s="32" t="s">
        <v>33</v>
      </c>
      <c r="K371" s="32"/>
      <c r="L371" s="68"/>
    </row>
    <row r="372" spans="1:12" ht="12.75" hidden="1">
      <c r="A372" s="67">
        <v>2240</v>
      </c>
      <c r="B372" s="60">
        <f t="shared" si="15"/>
      </c>
      <c r="C372" s="27" t="s">
        <v>30</v>
      </c>
      <c r="D372" s="28">
        <v>94.84</v>
      </c>
      <c r="E372" s="30">
        <f t="shared" si="17"/>
        <v>101.9</v>
      </c>
      <c r="F372" s="31" t="s">
        <v>34</v>
      </c>
      <c r="G372" s="27">
        <v>3.53</v>
      </c>
      <c r="H372" s="27" t="s">
        <v>31</v>
      </c>
      <c r="I372" s="27" t="s">
        <v>201</v>
      </c>
      <c r="J372" s="27" t="s">
        <v>33</v>
      </c>
      <c r="K372" s="27"/>
      <c r="L372" s="68"/>
    </row>
    <row r="373" spans="1:12" ht="12.75" hidden="1">
      <c r="A373" s="67">
        <v>2343</v>
      </c>
      <c r="B373" s="60">
        <f t="shared" si="15"/>
      </c>
      <c r="C373" s="27" t="s">
        <v>30</v>
      </c>
      <c r="D373" s="28">
        <v>94.62</v>
      </c>
      <c r="E373" s="30">
        <f t="shared" si="17"/>
        <v>105.28</v>
      </c>
      <c r="F373" s="31" t="s">
        <v>34</v>
      </c>
      <c r="G373" s="27">
        <v>5.33</v>
      </c>
      <c r="H373" s="27" t="s">
        <v>31</v>
      </c>
      <c r="I373" s="27" t="s">
        <v>280</v>
      </c>
      <c r="J373" s="27" t="s">
        <v>33</v>
      </c>
      <c r="K373" s="27"/>
      <c r="L373" s="68"/>
    </row>
    <row r="374" spans="1:12" ht="12.75" hidden="1">
      <c r="A374" s="70" t="s">
        <v>860</v>
      </c>
      <c r="B374" s="60">
        <f t="shared" si="15"/>
      </c>
      <c r="C374" s="27" t="s">
        <v>30</v>
      </c>
      <c r="D374" s="40">
        <v>94.6</v>
      </c>
      <c r="E374" s="30">
        <f t="shared" si="17"/>
        <v>106</v>
      </c>
      <c r="F374" s="31" t="s">
        <v>34</v>
      </c>
      <c r="G374" s="40">
        <v>5.7</v>
      </c>
      <c r="H374" s="27" t="s">
        <v>31</v>
      </c>
      <c r="I374" s="32"/>
      <c r="J374" s="32" t="s">
        <v>33</v>
      </c>
      <c r="K374" s="32"/>
      <c r="L374" s="68"/>
    </row>
    <row r="375" spans="1:12" ht="12.75" hidden="1">
      <c r="A375" s="74">
        <v>5352</v>
      </c>
      <c r="B375" s="60">
        <f t="shared" si="15"/>
      </c>
      <c r="C375" s="46" t="s">
        <v>30</v>
      </c>
      <c r="D375" s="47">
        <v>94.5</v>
      </c>
      <c r="E375" s="48">
        <f t="shared" si="17"/>
        <v>106.5</v>
      </c>
      <c r="F375" s="49" t="s">
        <v>34</v>
      </c>
      <c r="G375" s="47">
        <v>6</v>
      </c>
      <c r="H375" s="46" t="s">
        <v>31</v>
      </c>
      <c r="I375" s="46"/>
      <c r="J375" s="46" t="s">
        <v>33</v>
      </c>
      <c r="K375" s="46">
        <v>2</v>
      </c>
      <c r="L375" s="75">
        <v>5352</v>
      </c>
    </row>
    <row r="376" spans="1:12" ht="12.75" hidden="1">
      <c r="A376" s="67">
        <v>90033</v>
      </c>
      <c r="B376" s="60">
        <f t="shared" si="15"/>
      </c>
      <c r="C376" s="27" t="s">
        <v>30</v>
      </c>
      <c r="D376" s="28">
        <v>94</v>
      </c>
      <c r="E376" s="30">
        <f t="shared" si="17"/>
        <v>99</v>
      </c>
      <c r="F376" s="31" t="s">
        <v>34</v>
      </c>
      <c r="G376" s="28">
        <v>2.5</v>
      </c>
      <c r="H376" s="27" t="s">
        <v>31</v>
      </c>
      <c r="I376" s="27"/>
      <c r="J376" s="27" t="s">
        <v>33</v>
      </c>
      <c r="K376" s="27"/>
      <c r="L376" s="68">
        <v>90033</v>
      </c>
    </row>
    <row r="377" spans="1:12" ht="12.75" hidden="1">
      <c r="A377" s="70" t="s">
        <v>596</v>
      </c>
      <c r="B377" s="60">
        <f t="shared" si="15"/>
      </c>
      <c r="C377" s="27" t="s">
        <v>30</v>
      </c>
      <c r="D377" s="40">
        <v>94</v>
      </c>
      <c r="E377" s="30">
        <f t="shared" si="17"/>
        <v>100</v>
      </c>
      <c r="F377" s="31" t="s">
        <v>34</v>
      </c>
      <c r="G377" s="40">
        <v>3</v>
      </c>
      <c r="H377" s="27" t="s">
        <v>31</v>
      </c>
      <c r="I377" s="32"/>
      <c r="J377" s="32" t="s">
        <v>33</v>
      </c>
      <c r="K377" s="32"/>
      <c r="L377" s="68"/>
    </row>
    <row r="378" spans="1:12" ht="12.75" hidden="1">
      <c r="A378" s="70" t="s">
        <v>652</v>
      </c>
      <c r="B378" s="60">
        <f t="shared" si="15"/>
      </c>
      <c r="C378" s="27" t="s">
        <v>30</v>
      </c>
      <c r="D378" s="57">
        <v>93.2</v>
      </c>
      <c r="E378" s="30">
        <f t="shared" si="17"/>
        <v>112.2</v>
      </c>
      <c r="F378" s="31" t="s">
        <v>34</v>
      </c>
      <c r="G378" s="40">
        <v>9.5</v>
      </c>
      <c r="H378" s="27" t="s">
        <v>31</v>
      </c>
      <c r="I378" s="32"/>
      <c r="J378" s="32" t="s">
        <v>33</v>
      </c>
      <c r="K378" s="32"/>
      <c r="L378" s="68"/>
    </row>
    <row r="379" spans="1:12" ht="12.75" hidden="1">
      <c r="A379" s="67">
        <v>5506</v>
      </c>
      <c r="B379" s="60">
        <f t="shared" si="15"/>
      </c>
      <c r="C379" s="27" t="s">
        <v>30</v>
      </c>
      <c r="D379" s="28">
        <v>92</v>
      </c>
      <c r="E379" s="30">
        <f t="shared" si="17"/>
        <v>98</v>
      </c>
      <c r="F379" s="31" t="s">
        <v>34</v>
      </c>
      <c r="G379" s="28">
        <v>3</v>
      </c>
      <c r="H379" s="27" t="s">
        <v>31</v>
      </c>
      <c r="I379" s="27"/>
      <c r="J379" s="27" t="s">
        <v>33</v>
      </c>
      <c r="K379" s="27">
        <v>10</v>
      </c>
      <c r="L379" s="68">
        <v>7089</v>
      </c>
    </row>
    <row r="380" spans="1:12" ht="12.75" hidden="1">
      <c r="A380" s="70" t="s">
        <v>778</v>
      </c>
      <c r="B380" s="60">
        <f t="shared" si="15"/>
      </c>
      <c r="C380" s="27" t="s">
        <v>30</v>
      </c>
      <c r="D380" s="40">
        <v>92</v>
      </c>
      <c r="E380" s="30">
        <f t="shared" si="17"/>
        <v>95.6</v>
      </c>
      <c r="F380" s="31" t="s">
        <v>34</v>
      </c>
      <c r="G380" s="40">
        <v>1.8</v>
      </c>
      <c r="H380" s="27" t="s">
        <v>31</v>
      </c>
      <c r="I380" s="32"/>
      <c r="J380" s="32" t="s">
        <v>33</v>
      </c>
      <c r="K380" s="32"/>
      <c r="L380" s="68"/>
    </row>
    <row r="381" spans="1:12" ht="12.75" hidden="1">
      <c r="A381" s="67">
        <v>2239</v>
      </c>
      <c r="B381" s="60">
        <f t="shared" si="15"/>
      </c>
      <c r="C381" s="27" t="s">
        <v>30</v>
      </c>
      <c r="D381" s="28">
        <v>91.67</v>
      </c>
      <c r="E381" s="30">
        <f t="shared" si="17"/>
        <v>98.73</v>
      </c>
      <c r="F381" s="31" t="s">
        <v>34</v>
      </c>
      <c r="G381" s="27">
        <v>3.53</v>
      </c>
      <c r="H381" s="27" t="s">
        <v>31</v>
      </c>
      <c r="I381" s="27" t="s">
        <v>200</v>
      </c>
      <c r="J381" s="27" t="s">
        <v>33</v>
      </c>
      <c r="K381" s="27"/>
      <c r="L381" s="68"/>
    </row>
    <row r="382" spans="1:12" ht="12.75" hidden="1">
      <c r="A382" s="67">
        <v>2342</v>
      </c>
      <c r="B382" s="60">
        <f t="shared" si="15"/>
      </c>
      <c r="C382" s="27" t="s">
        <v>30</v>
      </c>
      <c r="D382" s="28">
        <v>91.44</v>
      </c>
      <c r="E382" s="30">
        <f t="shared" si="17"/>
        <v>102.1</v>
      </c>
      <c r="F382" s="31" t="s">
        <v>34</v>
      </c>
      <c r="G382" s="27">
        <v>5.33</v>
      </c>
      <c r="H382" s="27" t="s">
        <v>31</v>
      </c>
      <c r="I382" s="27" t="s">
        <v>279</v>
      </c>
      <c r="J382" s="27" t="s">
        <v>33</v>
      </c>
      <c r="K382" s="27"/>
      <c r="L382" s="68"/>
    </row>
    <row r="383" spans="1:12" ht="12.75" hidden="1">
      <c r="A383" s="70" t="s">
        <v>776</v>
      </c>
      <c r="B383" s="60">
        <f t="shared" si="15"/>
      </c>
      <c r="C383" s="27" t="s">
        <v>30</v>
      </c>
      <c r="D383" s="40">
        <v>90.4</v>
      </c>
      <c r="E383" s="30">
        <f t="shared" si="17"/>
        <v>98.2</v>
      </c>
      <c r="F383" s="31" t="s">
        <v>34</v>
      </c>
      <c r="G383" s="40">
        <v>3.9</v>
      </c>
      <c r="H383" s="27" t="s">
        <v>31</v>
      </c>
      <c r="I383" s="32"/>
      <c r="J383" s="32" t="s">
        <v>33</v>
      </c>
      <c r="K383" s="32"/>
      <c r="L383" s="68"/>
    </row>
    <row r="384" spans="1:12" ht="12.75" hidden="1">
      <c r="A384" s="67">
        <v>6464</v>
      </c>
      <c r="B384" s="60">
        <f t="shared" si="15"/>
      </c>
      <c r="C384" s="27" t="s">
        <v>30</v>
      </c>
      <c r="D384" s="28">
        <v>90</v>
      </c>
      <c r="E384" s="28"/>
      <c r="F384" s="31" t="s">
        <v>34</v>
      </c>
      <c r="G384" s="28">
        <v>5</v>
      </c>
      <c r="H384" s="27" t="s">
        <v>408</v>
      </c>
      <c r="I384" s="37" t="s">
        <v>34</v>
      </c>
      <c r="J384" s="27" t="s">
        <v>409</v>
      </c>
      <c r="K384" s="27"/>
      <c r="L384" s="68"/>
    </row>
    <row r="385" spans="1:12" ht="12.75" hidden="1">
      <c r="A385" s="67">
        <v>5504</v>
      </c>
      <c r="B385" s="60">
        <f t="shared" si="15"/>
      </c>
      <c r="C385" s="27" t="s">
        <v>30</v>
      </c>
      <c r="D385" s="28">
        <v>89.33</v>
      </c>
      <c r="E385" s="30">
        <f aca="true" t="shared" si="18" ref="E385:E421">D385+(G385*2)</f>
        <v>100.73</v>
      </c>
      <c r="F385" s="31" t="s">
        <v>34</v>
      </c>
      <c r="G385" s="28">
        <v>5.7</v>
      </c>
      <c r="H385" s="27" t="s">
        <v>31</v>
      </c>
      <c r="I385" s="27"/>
      <c r="J385" s="27" t="s">
        <v>33</v>
      </c>
      <c r="K385" s="27">
        <v>5</v>
      </c>
      <c r="L385" s="68">
        <v>7135</v>
      </c>
    </row>
    <row r="386" spans="1:12" ht="12.75" hidden="1">
      <c r="A386" s="70" t="s">
        <v>470</v>
      </c>
      <c r="B386" s="60">
        <f t="shared" si="15"/>
      </c>
      <c r="C386" s="27" t="s">
        <v>30</v>
      </c>
      <c r="D386" s="40">
        <v>89</v>
      </c>
      <c r="E386" s="30">
        <f t="shared" si="18"/>
        <v>95</v>
      </c>
      <c r="F386" s="31" t="s">
        <v>34</v>
      </c>
      <c r="G386" s="40">
        <v>3</v>
      </c>
      <c r="H386" s="27" t="s">
        <v>31</v>
      </c>
      <c r="I386" s="32"/>
      <c r="J386" s="32" t="s">
        <v>33</v>
      </c>
      <c r="K386" s="32"/>
      <c r="L386" s="68"/>
    </row>
    <row r="387" spans="1:12" ht="12.75" hidden="1">
      <c r="A387" s="70" t="s">
        <v>559</v>
      </c>
      <c r="B387" s="60">
        <f t="shared" si="15"/>
      </c>
      <c r="C387" s="27" t="s">
        <v>30</v>
      </c>
      <c r="D387" s="40">
        <v>89</v>
      </c>
      <c r="E387" s="30">
        <f t="shared" si="18"/>
        <v>100.4</v>
      </c>
      <c r="F387" s="31" t="s">
        <v>34</v>
      </c>
      <c r="G387" s="40">
        <v>5.7</v>
      </c>
      <c r="H387" s="27" t="s">
        <v>31</v>
      </c>
      <c r="I387" s="32"/>
      <c r="J387" s="32" t="s">
        <v>33</v>
      </c>
      <c r="K387" s="32"/>
      <c r="L387" s="68"/>
    </row>
    <row r="388" spans="1:12" ht="12.75" hidden="1">
      <c r="A388" s="67">
        <v>1849</v>
      </c>
      <c r="B388" s="60">
        <f t="shared" si="15"/>
      </c>
      <c r="C388" s="27" t="s">
        <v>30</v>
      </c>
      <c r="D388" s="28">
        <v>88.8</v>
      </c>
      <c r="E388" s="30">
        <f t="shared" si="18"/>
        <v>100.8</v>
      </c>
      <c r="F388" s="31" t="s">
        <v>34</v>
      </c>
      <c r="G388" s="28">
        <v>6</v>
      </c>
      <c r="H388" s="27" t="s">
        <v>31</v>
      </c>
      <c r="I388" s="27"/>
      <c r="J388" s="27" t="s">
        <v>33</v>
      </c>
      <c r="K388" s="27">
        <v>5</v>
      </c>
      <c r="L388" s="68">
        <v>1849</v>
      </c>
    </row>
    <row r="389" spans="1:12" ht="12.75" hidden="1">
      <c r="A389" s="67">
        <v>2043</v>
      </c>
      <c r="B389" s="60">
        <f t="shared" si="15"/>
      </c>
      <c r="C389" s="27" t="s">
        <v>30</v>
      </c>
      <c r="D389" s="28">
        <v>88.62</v>
      </c>
      <c r="E389" s="30">
        <f t="shared" si="18"/>
        <v>92.18</v>
      </c>
      <c r="F389" s="31" t="s">
        <v>34</v>
      </c>
      <c r="G389" s="28">
        <v>1.78</v>
      </c>
      <c r="H389" s="27" t="s">
        <v>31</v>
      </c>
      <c r="I389" s="32" t="s">
        <v>77</v>
      </c>
      <c r="J389" s="32" t="s">
        <v>33</v>
      </c>
      <c r="K389" s="32"/>
      <c r="L389" s="68"/>
    </row>
    <row r="390" spans="1:12" ht="12.75" hidden="1">
      <c r="A390" s="67">
        <v>2153</v>
      </c>
      <c r="B390" s="60">
        <f t="shared" si="15"/>
      </c>
      <c r="C390" s="27" t="s">
        <v>30</v>
      </c>
      <c r="D390" s="28">
        <v>88.57</v>
      </c>
      <c r="E390" s="30">
        <f t="shared" si="18"/>
        <v>93.80999999999999</v>
      </c>
      <c r="F390" s="31" t="s">
        <v>34</v>
      </c>
      <c r="G390" s="28">
        <v>2.62</v>
      </c>
      <c r="H390" s="27" t="s">
        <v>31</v>
      </c>
      <c r="I390" s="32" t="s">
        <v>136</v>
      </c>
      <c r="J390" s="32" t="s">
        <v>33</v>
      </c>
      <c r="K390" s="32"/>
      <c r="L390" s="68"/>
    </row>
    <row r="391" spans="1:12" ht="12.75" hidden="1">
      <c r="A391" s="67">
        <v>1140</v>
      </c>
      <c r="B391" s="60">
        <f t="shared" si="15"/>
      </c>
      <c r="C391" s="27" t="s">
        <v>30</v>
      </c>
      <c r="D391" s="28">
        <v>88.5</v>
      </c>
      <c r="E391" s="30">
        <f t="shared" si="18"/>
        <v>100.5</v>
      </c>
      <c r="F391" s="31" t="s">
        <v>34</v>
      </c>
      <c r="G391" s="28">
        <v>6</v>
      </c>
      <c r="H391" s="27" t="s">
        <v>31</v>
      </c>
      <c r="I391" s="27"/>
      <c r="J391" s="27" t="s">
        <v>33</v>
      </c>
      <c r="K391" s="27">
        <v>9</v>
      </c>
      <c r="L391" s="68">
        <v>7002</v>
      </c>
    </row>
    <row r="392" spans="1:12" ht="12.75" hidden="1">
      <c r="A392" s="67">
        <v>2238</v>
      </c>
      <c r="B392" s="60">
        <f t="shared" si="15"/>
      </c>
      <c r="C392" s="27" t="s">
        <v>30</v>
      </c>
      <c r="D392" s="28">
        <v>88.49</v>
      </c>
      <c r="E392" s="30">
        <f t="shared" si="18"/>
        <v>95.55</v>
      </c>
      <c r="F392" s="31" t="s">
        <v>34</v>
      </c>
      <c r="G392" s="27">
        <v>3.53</v>
      </c>
      <c r="H392" s="27" t="s">
        <v>31</v>
      </c>
      <c r="I392" s="27" t="s">
        <v>199</v>
      </c>
      <c r="J392" s="27" t="s">
        <v>33</v>
      </c>
      <c r="K392" s="27"/>
      <c r="L392" s="68"/>
    </row>
    <row r="393" spans="1:12" ht="12.75" hidden="1">
      <c r="A393" s="67">
        <v>2341</v>
      </c>
      <c r="B393" s="60">
        <f t="shared" si="15"/>
      </c>
      <c r="C393" s="27" t="s">
        <v>30</v>
      </c>
      <c r="D393" s="28">
        <v>88.27</v>
      </c>
      <c r="E393" s="30">
        <f t="shared" si="18"/>
        <v>98.92999999999999</v>
      </c>
      <c r="F393" s="31" t="s">
        <v>34</v>
      </c>
      <c r="G393" s="27">
        <v>5.33</v>
      </c>
      <c r="H393" s="27" t="s">
        <v>31</v>
      </c>
      <c r="I393" s="27" t="s">
        <v>278</v>
      </c>
      <c r="J393" s="27" t="s">
        <v>33</v>
      </c>
      <c r="K393" s="27"/>
      <c r="L393" s="68"/>
    </row>
    <row r="394" spans="1:12" ht="12.75" hidden="1">
      <c r="A394" s="70" t="s">
        <v>690</v>
      </c>
      <c r="B394" s="60">
        <f t="shared" si="15"/>
      </c>
      <c r="C394" s="27" t="s">
        <v>30</v>
      </c>
      <c r="D394" s="40">
        <v>86.5</v>
      </c>
      <c r="E394" s="30">
        <f t="shared" si="18"/>
        <v>97.1</v>
      </c>
      <c r="F394" s="31" t="s">
        <v>34</v>
      </c>
      <c r="G394" s="40">
        <v>5.3</v>
      </c>
      <c r="H394" s="27" t="s">
        <v>31</v>
      </c>
      <c r="I394" s="32"/>
      <c r="J394" s="32" t="s">
        <v>33</v>
      </c>
      <c r="K394" s="32"/>
      <c r="L394" s="68"/>
    </row>
    <row r="395" spans="1:12" ht="12.75" hidden="1">
      <c r="A395" s="67">
        <v>6028</v>
      </c>
      <c r="B395" s="60">
        <f t="shared" si="15"/>
      </c>
      <c r="C395" s="27" t="s">
        <v>30</v>
      </c>
      <c r="D395" s="28">
        <v>86</v>
      </c>
      <c r="E395" s="30">
        <f t="shared" si="18"/>
        <v>90</v>
      </c>
      <c r="F395" s="31" t="s">
        <v>34</v>
      </c>
      <c r="G395" s="28">
        <v>2</v>
      </c>
      <c r="H395" s="27" t="s">
        <v>31</v>
      </c>
      <c r="I395" s="32"/>
      <c r="J395" s="32" t="s">
        <v>33</v>
      </c>
      <c r="K395" s="32">
        <v>10</v>
      </c>
      <c r="L395" s="68">
        <v>7101</v>
      </c>
    </row>
    <row r="396" spans="1:12" ht="12.75" hidden="1">
      <c r="A396" s="70" t="s">
        <v>625</v>
      </c>
      <c r="B396" s="60">
        <f t="shared" si="15"/>
      </c>
      <c r="C396" s="27" t="s">
        <v>30</v>
      </c>
      <c r="D396" s="40">
        <v>86</v>
      </c>
      <c r="E396" s="30">
        <f t="shared" si="18"/>
        <v>91</v>
      </c>
      <c r="F396" s="31" t="s">
        <v>34</v>
      </c>
      <c r="G396" s="40">
        <v>2.5</v>
      </c>
      <c r="H396" s="27" t="s">
        <v>31</v>
      </c>
      <c r="I396" s="32"/>
      <c r="J396" s="32" t="s">
        <v>33</v>
      </c>
      <c r="K396" s="32"/>
      <c r="L396" s="68"/>
    </row>
    <row r="397" spans="1:12" ht="12.75" hidden="1">
      <c r="A397" s="70" t="s">
        <v>902</v>
      </c>
      <c r="B397" s="60">
        <f t="shared" si="15"/>
      </c>
      <c r="C397" s="27" t="s">
        <v>30</v>
      </c>
      <c r="D397" s="40">
        <v>86</v>
      </c>
      <c r="E397" s="30">
        <f t="shared" si="18"/>
        <v>92</v>
      </c>
      <c r="F397" s="31" t="s">
        <v>34</v>
      </c>
      <c r="G397" s="40">
        <v>3</v>
      </c>
      <c r="H397" s="27" t="s">
        <v>31</v>
      </c>
      <c r="I397" s="32"/>
      <c r="J397" s="32" t="s">
        <v>33</v>
      </c>
      <c r="K397" s="32"/>
      <c r="L397" s="68"/>
    </row>
    <row r="398" spans="1:12" ht="12.75" hidden="1">
      <c r="A398" s="67" t="s">
        <v>915</v>
      </c>
      <c r="B398" s="60">
        <f t="shared" si="15"/>
      </c>
      <c r="C398" s="27" t="s">
        <v>30</v>
      </c>
      <c r="D398" s="28">
        <v>86</v>
      </c>
      <c r="E398" s="30">
        <f t="shared" si="18"/>
        <v>104.6</v>
      </c>
      <c r="F398" s="31" t="s">
        <v>34</v>
      </c>
      <c r="G398" s="28">
        <v>9.3</v>
      </c>
      <c r="H398" s="27" t="s">
        <v>916</v>
      </c>
      <c r="I398" s="27" t="s">
        <v>917</v>
      </c>
      <c r="J398" s="27" t="s">
        <v>33</v>
      </c>
      <c r="K398" s="27"/>
      <c r="L398" s="68" t="s">
        <v>918</v>
      </c>
    </row>
    <row r="399" spans="1:12" ht="12.75" hidden="1">
      <c r="A399" s="70" t="s">
        <v>928</v>
      </c>
      <c r="B399" s="60">
        <f t="shared" si="15"/>
      </c>
      <c r="C399" s="27" t="s">
        <v>30</v>
      </c>
      <c r="D399" s="40">
        <v>85.5</v>
      </c>
      <c r="E399" s="30">
        <f t="shared" si="18"/>
        <v>96.1</v>
      </c>
      <c r="F399" s="31" t="s">
        <v>34</v>
      </c>
      <c r="G399" s="40">
        <v>5.3</v>
      </c>
      <c r="H399" s="27" t="s">
        <v>927</v>
      </c>
      <c r="I399" s="32"/>
      <c r="J399" s="32" t="s">
        <v>33</v>
      </c>
      <c r="K399" s="32"/>
      <c r="L399" s="68"/>
    </row>
    <row r="400" spans="1:12" ht="12.75" hidden="1">
      <c r="A400" s="67">
        <v>2237</v>
      </c>
      <c r="B400" s="60">
        <f t="shared" si="15"/>
      </c>
      <c r="C400" s="27" t="s">
        <v>30</v>
      </c>
      <c r="D400" s="28">
        <v>85.32</v>
      </c>
      <c r="E400" s="30">
        <f t="shared" si="18"/>
        <v>92.38</v>
      </c>
      <c r="F400" s="31" t="s">
        <v>34</v>
      </c>
      <c r="G400" s="27">
        <v>3.53</v>
      </c>
      <c r="H400" s="27" t="s">
        <v>31</v>
      </c>
      <c r="I400" s="27" t="s">
        <v>198</v>
      </c>
      <c r="J400" s="27" t="s">
        <v>33</v>
      </c>
      <c r="K400" s="27"/>
      <c r="L400" s="68"/>
    </row>
    <row r="401" spans="1:12" ht="12.75" hidden="1">
      <c r="A401" s="67">
        <v>2340</v>
      </c>
      <c r="B401" s="60">
        <f t="shared" si="15"/>
      </c>
      <c r="C401" s="27" t="s">
        <v>30</v>
      </c>
      <c r="D401" s="28">
        <v>85.09</v>
      </c>
      <c r="E401" s="30">
        <f t="shared" si="18"/>
        <v>95.75</v>
      </c>
      <c r="F401" s="31" t="s">
        <v>34</v>
      </c>
      <c r="G401" s="28">
        <v>5.33</v>
      </c>
      <c r="H401" s="27" t="s">
        <v>31</v>
      </c>
      <c r="I401" s="27" t="s">
        <v>277</v>
      </c>
      <c r="J401" s="27" t="s">
        <v>33</v>
      </c>
      <c r="K401" s="27"/>
      <c r="L401" s="68"/>
    </row>
    <row r="402" spans="1:12" ht="12.75" hidden="1">
      <c r="A402" s="67">
        <v>1706</v>
      </c>
      <c r="B402" s="60">
        <f t="shared" si="15"/>
      </c>
      <c r="C402" s="27" t="s">
        <v>30</v>
      </c>
      <c r="D402" s="28">
        <v>85</v>
      </c>
      <c r="E402" s="30">
        <f t="shared" si="18"/>
        <v>91.4</v>
      </c>
      <c r="F402" s="31" t="s">
        <v>34</v>
      </c>
      <c r="G402" s="28">
        <v>3.2</v>
      </c>
      <c r="H402" s="27" t="s">
        <v>31</v>
      </c>
      <c r="I402" s="32"/>
      <c r="J402" s="32" t="s">
        <v>33</v>
      </c>
      <c r="K402" s="32">
        <v>14</v>
      </c>
      <c r="L402" s="68">
        <v>7001</v>
      </c>
    </row>
    <row r="403" spans="1:12" ht="12.75" hidden="1">
      <c r="A403" s="76">
        <v>5278</v>
      </c>
      <c r="B403" s="60">
        <f t="shared" si="15"/>
      </c>
      <c r="C403" s="41" t="s">
        <v>30</v>
      </c>
      <c r="D403" s="42">
        <v>85</v>
      </c>
      <c r="E403" s="43">
        <f t="shared" si="18"/>
        <v>91</v>
      </c>
      <c r="F403" s="44" t="s">
        <v>34</v>
      </c>
      <c r="G403" s="42">
        <v>3</v>
      </c>
      <c r="H403" s="41" t="s">
        <v>31</v>
      </c>
      <c r="I403" s="45"/>
      <c r="J403" s="45" t="s">
        <v>33</v>
      </c>
      <c r="K403" s="45">
        <v>10</v>
      </c>
      <c r="L403" s="77">
        <v>7075</v>
      </c>
    </row>
    <row r="404" spans="1:12" ht="12.75" hidden="1">
      <c r="A404" s="67">
        <v>6010</v>
      </c>
      <c r="B404" s="60">
        <f t="shared" si="15"/>
      </c>
      <c r="C404" s="27" t="s">
        <v>30</v>
      </c>
      <c r="D404" s="28">
        <v>85</v>
      </c>
      <c r="E404" s="30">
        <f t="shared" si="18"/>
        <v>90</v>
      </c>
      <c r="F404" s="31" t="s">
        <v>34</v>
      </c>
      <c r="G404" s="28">
        <v>2.5</v>
      </c>
      <c r="H404" s="27" t="s">
        <v>31</v>
      </c>
      <c r="I404" s="37"/>
      <c r="J404" s="27" t="s">
        <v>33</v>
      </c>
      <c r="K404" s="37">
        <v>9</v>
      </c>
      <c r="L404" s="68">
        <v>7085</v>
      </c>
    </row>
    <row r="405" spans="1:12" ht="12.75" hidden="1">
      <c r="A405" s="70" t="s">
        <v>641</v>
      </c>
      <c r="B405" s="60">
        <f t="shared" si="15"/>
      </c>
      <c r="C405" s="27" t="s">
        <v>30</v>
      </c>
      <c r="D405" s="40">
        <v>85</v>
      </c>
      <c r="E405" s="30">
        <f t="shared" si="18"/>
        <v>89</v>
      </c>
      <c r="F405" s="31" t="s">
        <v>34</v>
      </c>
      <c r="G405" s="40">
        <v>2</v>
      </c>
      <c r="H405" s="27" t="s">
        <v>31</v>
      </c>
      <c r="I405" s="32"/>
      <c r="J405" s="32" t="s">
        <v>33</v>
      </c>
      <c r="K405" s="32"/>
      <c r="L405" s="68"/>
    </row>
    <row r="406" spans="1:12" ht="12.75" hidden="1">
      <c r="A406" s="70" t="s">
        <v>792</v>
      </c>
      <c r="B406" s="60">
        <f t="shared" si="15"/>
      </c>
      <c r="C406" s="27" t="s">
        <v>30</v>
      </c>
      <c r="D406" s="40">
        <v>85</v>
      </c>
      <c r="E406" s="30">
        <f t="shared" si="18"/>
        <v>91</v>
      </c>
      <c r="F406" s="31" t="s">
        <v>34</v>
      </c>
      <c r="G406" s="40">
        <v>3</v>
      </c>
      <c r="H406" s="27" t="s">
        <v>31</v>
      </c>
      <c r="I406" s="32"/>
      <c r="J406" s="32" t="s">
        <v>33</v>
      </c>
      <c r="K406" s="32"/>
      <c r="L406" s="68"/>
    </row>
    <row r="407" spans="1:12" ht="12.75" hidden="1">
      <c r="A407" s="70" t="s">
        <v>794</v>
      </c>
      <c r="B407" s="60">
        <f t="shared" si="15"/>
      </c>
      <c r="C407" s="27" t="s">
        <v>30</v>
      </c>
      <c r="D407" s="40">
        <v>85</v>
      </c>
      <c r="E407" s="30">
        <f t="shared" si="18"/>
        <v>93</v>
      </c>
      <c r="F407" s="31" t="s">
        <v>34</v>
      </c>
      <c r="G407" s="40">
        <v>4</v>
      </c>
      <c r="H407" s="27" t="s">
        <v>31</v>
      </c>
      <c r="I407" s="32"/>
      <c r="J407" s="32" t="s">
        <v>33</v>
      </c>
      <c r="K407" s="32"/>
      <c r="L407" s="68"/>
    </row>
    <row r="408" spans="1:12" ht="12.75" hidden="1">
      <c r="A408" s="70" t="s">
        <v>874</v>
      </c>
      <c r="B408" s="60">
        <f t="shared" si="15"/>
      </c>
      <c r="C408" s="27" t="s">
        <v>30</v>
      </c>
      <c r="D408" s="40">
        <v>85</v>
      </c>
      <c r="E408" s="30">
        <f t="shared" si="18"/>
        <v>90</v>
      </c>
      <c r="F408" s="31" t="s">
        <v>34</v>
      </c>
      <c r="G408" s="40">
        <v>2.5</v>
      </c>
      <c r="H408" s="27" t="s">
        <v>31</v>
      </c>
      <c r="I408" s="32"/>
      <c r="J408" s="32" t="s">
        <v>33</v>
      </c>
      <c r="K408" s="32"/>
      <c r="L408" s="68"/>
    </row>
    <row r="409" spans="1:12" ht="12.75" hidden="1">
      <c r="A409" s="70" t="s">
        <v>769</v>
      </c>
      <c r="B409" s="60">
        <f t="shared" si="15"/>
      </c>
      <c r="C409" s="27" t="s">
        <v>30</v>
      </c>
      <c r="D409" s="40">
        <v>84.6</v>
      </c>
      <c r="E409" s="30">
        <f t="shared" si="18"/>
        <v>96</v>
      </c>
      <c r="F409" s="31" t="s">
        <v>34</v>
      </c>
      <c r="G409" s="40">
        <v>5.7</v>
      </c>
      <c r="H409" s="27" t="s">
        <v>31</v>
      </c>
      <c r="I409" s="32"/>
      <c r="J409" s="32" t="s">
        <v>33</v>
      </c>
      <c r="K409" s="32"/>
      <c r="L409" s="68"/>
    </row>
    <row r="410" spans="1:12" ht="12.75" hidden="1">
      <c r="A410" s="70" t="s">
        <v>837</v>
      </c>
      <c r="B410" s="60">
        <f t="shared" si="15"/>
      </c>
      <c r="C410" s="27" t="s">
        <v>30</v>
      </c>
      <c r="D410" s="40">
        <v>84</v>
      </c>
      <c r="E410" s="30">
        <f t="shared" si="18"/>
        <v>90</v>
      </c>
      <c r="F410" s="31" t="s">
        <v>34</v>
      </c>
      <c r="G410" s="40">
        <v>3</v>
      </c>
      <c r="H410" s="27" t="s">
        <v>31</v>
      </c>
      <c r="I410" s="32"/>
      <c r="J410" s="32" t="s">
        <v>33</v>
      </c>
      <c r="K410" s="32"/>
      <c r="L410" s="68"/>
    </row>
    <row r="411" spans="1:12" ht="12.75" hidden="1">
      <c r="A411" s="67">
        <v>2042</v>
      </c>
      <c r="B411" s="60">
        <f t="shared" si="15"/>
      </c>
      <c r="C411" s="27" t="s">
        <v>30</v>
      </c>
      <c r="D411" s="28">
        <v>82.27</v>
      </c>
      <c r="E411" s="30">
        <f t="shared" si="18"/>
        <v>85.83</v>
      </c>
      <c r="F411" s="31" t="s">
        <v>34</v>
      </c>
      <c r="G411" s="28">
        <v>1.78</v>
      </c>
      <c r="H411" s="27" t="s">
        <v>31</v>
      </c>
      <c r="I411" s="32" t="s">
        <v>76</v>
      </c>
      <c r="J411" s="32" t="s">
        <v>33</v>
      </c>
      <c r="K411" s="32"/>
      <c r="L411" s="68"/>
    </row>
    <row r="412" spans="1:12" ht="12.75" hidden="1">
      <c r="A412" s="67">
        <v>2152</v>
      </c>
      <c r="B412" s="60">
        <f aca="true" t="shared" si="19" ref="B412:B475">IF(G412=$D$5,IF(D412&lt;$D$3,IF(I412&lt;&gt;0,1,""),""),"")</f>
      </c>
      <c r="C412" s="27" t="s">
        <v>30</v>
      </c>
      <c r="D412" s="28">
        <v>82.22</v>
      </c>
      <c r="E412" s="30">
        <f t="shared" si="18"/>
        <v>87.46</v>
      </c>
      <c r="F412" s="31" t="s">
        <v>34</v>
      </c>
      <c r="G412" s="28">
        <v>2.62</v>
      </c>
      <c r="H412" s="27" t="s">
        <v>31</v>
      </c>
      <c r="I412" s="32" t="s">
        <v>135</v>
      </c>
      <c r="J412" s="32" t="s">
        <v>33</v>
      </c>
      <c r="K412" s="32"/>
      <c r="L412" s="68"/>
    </row>
    <row r="413" spans="1:12" ht="12.75" hidden="1">
      <c r="A413" s="67">
        <v>2236</v>
      </c>
      <c r="B413" s="60">
        <f t="shared" si="19"/>
      </c>
      <c r="C413" s="27" t="s">
        <v>30</v>
      </c>
      <c r="D413" s="28">
        <v>82.14</v>
      </c>
      <c r="E413" s="30">
        <f t="shared" si="18"/>
        <v>89.2</v>
      </c>
      <c r="F413" s="31" t="s">
        <v>34</v>
      </c>
      <c r="G413" s="27">
        <v>3.53</v>
      </c>
      <c r="H413" s="27" t="s">
        <v>31</v>
      </c>
      <c r="I413" s="27" t="s">
        <v>197</v>
      </c>
      <c r="J413" s="27" t="s">
        <v>33</v>
      </c>
      <c r="K413" s="27"/>
      <c r="L413" s="68"/>
    </row>
    <row r="414" spans="1:12" ht="12.75" hidden="1">
      <c r="A414" s="70" t="s">
        <v>781</v>
      </c>
      <c r="B414" s="60">
        <f t="shared" si="19"/>
      </c>
      <c r="C414" s="27" t="s">
        <v>30</v>
      </c>
      <c r="D414" s="40">
        <v>82</v>
      </c>
      <c r="E414" s="30">
        <f t="shared" si="18"/>
        <v>88</v>
      </c>
      <c r="F414" s="31" t="s">
        <v>34</v>
      </c>
      <c r="G414" s="40">
        <v>3</v>
      </c>
      <c r="H414" s="27" t="s">
        <v>31</v>
      </c>
      <c r="I414" s="32"/>
      <c r="J414" s="32" t="s">
        <v>33</v>
      </c>
      <c r="K414" s="32"/>
      <c r="L414" s="68"/>
    </row>
    <row r="415" spans="1:12" ht="12.75" hidden="1">
      <c r="A415" s="70" t="s">
        <v>843</v>
      </c>
      <c r="B415" s="60">
        <f t="shared" si="19"/>
      </c>
      <c r="C415" s="27" t="s">
        <v>30</v>
      </c>
      <c r="D415" s="40">
        <v>82</v>
      </c>
      <c r="E415" s="30">
        <f t="shared" si="18"/>
        <v>86</v>
      </c>
      <c r="F415" s="31" t="s">
        <v>34</v>
      </c>
      <c r="G415" s="40">
        <v>2</v>
      </c>
      <c r="H415" s="27" t="s">
        <v>31</v>
      </c>
      <c r="I415" s="32"/>
      <c r="J415" s="32" t="s">
        <v>33</v>
      </c>
      <c r="K415" s="32"/>
      <c r="L415" s="68"/>
    </row>
    <row r="416" spans="1:12" ht="12.75" hidden="1">
      <c r="A416" s="67">
        <v>2339</v>
      </c>
      <c r="B416" s="60">
        <f t="shared" si="19"/>
      </c>
      <c r="C416" s="27" t="s">
        <v>30</v>
      </c>
      <c r="D416" s="28">
        <v>81.92</v>
      </c>
      <c r="E416" s="30">
        <f t="shared" si="18"/>
        <v>92.58</v>
      </c>
      <c r="F416" s="31" t="s">
        <v>34</v>
      </c>
      <c r="G416" s="27">
        <v>5.33</v>
      </c>
      <c r="H416" s="27" t="s">
        <v>31</v>
      </c>
      <c r="I416" s="27" t="s">
        <v>276</v>
      </c>
      <c r="J416" s="27" t="s">
        <v>33</v>
      </c>
      <c r="K416" s="27"/>
      <c r="L416" s="68"/>
    </row>
    <row r="417" spans="1:12" ht="12.75" hidden="1">
      <c r="A417" s="70" t="s">
        <v>439</v>
      </c>
      <c r="B417" s="60">
        <f t="shared" si="19"/>
      </c>
      <c r="C417" s="27" t="s">
        <v>30</v>
      </c>
      <c r="D417" s="40">
        <v>81.5</v>
      </c>
      <c r="E417" s="30">
        <f t="shared" si="18"/>
        <v>88.1</v>
      </c>
      <c r="F417" s="31" t="s">
        <v>34</v>
      </c>
      <c r="G417" s="40">
        <v>3.3</v>
      </c>
      <c r="H417" s="27" t="s">
        <v>31</v>
      </c>
      <c r="I417" s="32"/>
      <c r="J417" s="32" t="s">
        <v>33</v>
      </c>
      <c r="K417" s="32"/>
      <c r="L417" s="68"/>
    </row>
    <row r="418" spans="1:12" ht="12.75" hidden="1">
      <c r="A418" s="70" t="s">
        <v>525</v>
      </c>
      <c r="B418" s="60">
        <f t="shared" si="19"/>
      </c>
      <c r="C418" s="27" t="s">
        <v>30</v>
      </c>
      <c r="D418" s="40">
        <v>81</v>
      </c>
      <c r="E418" s="30">
        <f t="shared" si="18"/>
        <v>93</v>
      </c>
      <c r="F418" s="31" t="s">
        <v>34</v>
      </c>
      <c r="G418" s="40">
        <v>6</v>
      </c>
      <c r="H418" s="27" t="s">
        <v>31</v>
      </c>
      <c r="I418" s="32"/>
      <c r="J418" s="32" t="s">
        <v>33</v>
      </c>
      <c r="K418" s="32"/>
      <c r="L418" s="68"/>
    </row>
    <row r="419" spans="1:12" ht="12.75" hidden="1">
      <c r="A419" s="67">
        <v>5546</v>
      </c>
      <c r="B419" s="60">
        <f t="shared" si="19"/>
      </c>
      <c r="C419" s="27" t="s">
        <v>30</v>
      </c>
      <c r="D419" s="28">
        <v>80</v>
      </c>
      <c r="E419" s="30">
        <f t="shared" si="18"/>
        <v>86</v>
      </c>
      <c r="F419" s="31" t="s">
        <v>34</v>
      </c>
      <c r="G419" s="28">
        <v>3</v>
      </c>
      <c r="H419" s="27" t="s">
        <v>31</v>
      </c>
      <c r="I419" s="32"/>
      <c r="J419" s="32" t="s">
        <v>33</v>
      </c>
      <c r="K419" s="32">
        <v>8</v>
      </c>
      <c r="L419" s="68">
        <v>7063</v>
      </c>
    </row>
    <row r="420" spans="1:12" ht="12.75" hidden="1">
      <c r="A420" s="67">
        <v>6003</v>
      </c>
      <c r="B420" s="60">
        <f t="shared" si="19"/>
      </c>
      <c r="C420" s="27" t="s">
        <v>30</v>
      </c>
      <c r="D420" s="28">
        <v>80</v>
      </c>
      <c r="E420" s="30">
        <f t="shared" si="18"/>
        <v>84</v>
      </c>
      <c r="F420" s="31" t="s">
        <v>34</v>
      </c>
      <c r="G420" s="28">
        <v>2</v>
      </c>
      <c r="H420" s="27" t="s">
        <v>31</v>
      </c>
      <c r="I420" s="32"/>
      <c r="J420" s="32" t="s">
        <v>33</v>
      </c>
      <c r="K420" s="32">
        <v>16</v>
      </c>
      <c r="L420" s="68">
        <v>7098</v>
      </c>
    </row>
    <row r="421" spans="1:12" ht="12.75" hidden="1">
      <c r="A421" s="67">
        <v>6024</v>
      </c>
      <c r="B421" s="60">
        <f t="shared" si="19"/>
      </c>
      <c r="C421" s="27" t="s">
        <v>30</v>
      </c>
      <c r="D421" s="28">
        <v>80</v>
      </c>
      <c r="E421" s="28">
        <f t="shared" si="18"/>
        <v>85</v>
      </c>
      <c r="F421" s="31" t="s">
        <v>34</v>
      </c>
      <c r="G421" s="28">
        <v>2.5</v>
      </c>
      <c r="H421" s="27" t="s">
        <v>384</v>
      </c>
      <c r="I421" s="27"/>
      <c r="J421" s="27" t="s">
        <v>33</v>
      </c>
      <c r="K421" s="32">
        <v>8</v>
      </c>
      <c r="L421" s="68" t="s">
        <v>421</v>
      </c>
    </row>
    <row r="422" spans="1:12" ht="12.75" hidden="1">
      <c r="A422" s="67">
        <v>6465</v>
      </c>
      <c r="B422" s="60">
        <f t="shared" si="19"/>
      </c>
      <c r="C422" s="27" t="s">
        <v>30</v>
      </c>
      <c r="D422" s="28">
        <v>80</v>
      </c>
      <c r="E422" s="28"/>
      <c r="F422" s="31" t="s">
        <v>34</v>
      </c>
      <c r="G422" s="28">
        <v>5</v>
      </c>
      <c r="H422" s="27" t="s">
        <v>408</v>
      </c>
      <c r="I422" s="37" t="s">
        <v>34</v>
      </c>
      <c r="J422" s="27" t="s">
        <v>409</v>
      </c>
      <c r="K422" s="27"/>
      <c r="L422" s="68"/>
    </row>
    <row r="423" spans="1:12" ht="12.75" hidden="1">
      <c r="A423" s="70" t="s">
        <v>461</v>
      </c>
      <c r="B423" s="60">
        <f t="shared" si="19"/>
      </c>
      <c r="C423" s="27" t="s">
        <v>30</v>
      </c>
      <c r="D423" s="40">
        <v>80</v>
      </c>
      <c r="E423" s="30">
        <f aca="true" t="shared" si="20" ref="E423:E463">D423+(G423*2)</f>
        <v>86</v>
      </c>
      <c r="F423" s="31" t="s">
        <v>34</v>
      </c>
      <c r="G423" s="40">
        <v>3</v>
      </c>
      <c r="H423" s="27" t="s">
        <v>31</v>
      </c>
      <c r="I423" s="32"/>
      <c r="J423" s="32" t="s">
        <v>33</v>
      </c>
      <c r="K423" s="32"/>
      <c r="L423" s="68"/>
    </row>
    <row r="424" spans="1:12" ht="12.75" hidden="1">
      <c r="A424" s="70" t="s">
        <v>476</v>
      </c>
      <c r="B424" s="60">
        <f t="shared" si="19"/>
      </c>
      <c r="C424" s="27" t="s">
        <v>30</v>
      </c>
      <c r="D424" s="40">
        <v>80</v>
      </c>
      <c r="E424" s="30">
        <f t="shared" si="20"/>
        <v>84</v>
      </c>
      <c r="F424" s="31" t="s">
        <v>34</v>
      </c>
      <c r="G424" s="40">
        <v>2</v>
      </c>
      <c r="H424" s="27" t="s">
        <v>31</v>
      </c>
      <c r="I424" s="32"/>
      <c r="J424" s="32" t="s">
        <v>33</v>
      </c>
      <c r="K424" s="32"/>
      <c r="L424" s="68"/>
    </row>
    <row r="425" spans="1:12" ht="12.75" hidden="1">
      <c r="A425" s="70" t="s">
        <v>693</v>
      </c>
      <c r="B425" s="60">
        <f t="shared" si="19"/>
      </c>
      <c r="C425" s="27" t="s">
        <v>30</v>
      </c>
      <c r="D425" s="40">
        <v>80</v>
      </c>
      <c r="E425" s="30">
        <f t="shared" si="20"/>
        <v>87.6</v>
      </c>
      <c r="F425" s="31" t="s">
        <v>34</v>
      </c>
      <c r="G425" s="40">
        <v>3.8</v>
      </c>
      <c r="H425" s="27" t="s">
        <v>31</v>
      </c>
      <c r="I425" s="32"/>
      <c r="J425" s="32" t="s">
        <v>33</v>
      </c>
      <c r="K425" s="32"/>
      <c r="L425" s="68"/>
    </row>
    <row r="426" spans="1:12" ht="12.75" hidden="1">
      <c r="A426" s="70" t="s">
        <v>721</v>
      </c>
      <c r="B426" s="60">
        <f t="shared" si="19"/>
      </c>
      <c r="C426" s="27" t="s">
        <v>30</v>
      </c>
      <c r="D426" s="40">
        <v>80</v>
      </c>
      <c r="E426" s="30">
        <f t="shared" si="20"/>
        <v>92.6</v>
      </c>
      <c r="F426" s="31" t="s">
        <v>34</v>
      </c>
      <c r="G426" s="40">
        <v>6.3</v>
      </c>
      <c r="H426" s="27" t="s">
        <v>31</v>
      </c>
      <c r="I426" s="32"/>
      <c r="J426" s="32" t="s">
        <v>33</v>
      </c>
      <c r="K426" s="32"/>
      <c r="L426" s="68"/>
    </row>
    <row r="427" spans="1:12" ht="12.75" hidden="1">
      <c r="A427" s="67">
        <v>5974</v>
      </c>
      <c r="B427" s="60">
        <f t="shared" si="19"/>
      </c>
      <c r="C427" s="27" t="s">
        <v>30</v>
      </c>
      <c r="D427" s="28">
        <v>79</v>
      </c>
      <c r="E427" s="30">
        <f t="shared" si="20"/>
        <v>82.6</v>
      </c>
      <c r="F427" s="31" t="s">
        <v>34</v>
      </c>
      <c r="G427" s="28">
        <v>1.8</v>
      </c>
      <c r="H427" s="27" t="s">
        <v>31</v>
      </c>
      <c r="I427" s="32"/>
      <c r="J427" s="32" t="s">
        <v>33</v>
      </c>
      <c r="K427" s="32">
        <v>8</v>
      </c>
      <c r="L427" s="68" t="s">
        <v>414</v>
      </c>
    </row>
    <row r="428" spans="1:12" ht="12.75" hidden="1">
      <c r="A428" s="70" t="s">
        <v>469</v>
      </c>
      <c r="B428" s="60">
        <f t="shared" si="19"/>
      </c>
      <c r="C428" s="27" t="s">
        <v>30</v>
      </c>
      <c r="D428" s="40">
        <v>79</v>
      </c>
      <c r="E428" s="30">
        <f t="shared" si="20"/>
        <v>90.4</v>
      </c>
      <c r="F428" s="31" t="s">
        <v>34</v>
      </c>
      <c r="G428" s="40">
        <v>5.7</v>
      </c>
      <c r="H428" s="27" t="s">
        <v>31</v>
      </c>
      <c r="I428" s="32"/>
      <c r="J428" s="32" t="s">
        <v>33</v>
      </c>
      <c r="K428" s="32"/>
      <c r="L428" s="68"/>
    </row>
    <row r="429" spans="1:12" ht="12.75" hidden="1">
      <c r="A429" s="70" t="s">
        <v>779</v>
      </c>
      <c r="B429" s="60">
        <f t="shared" si="19"/>
      </c>
      <c r="C429" s="27" t="s">
        <v>30</v>
      </c>
      <c r="D429" s="40">
        <v>79</v>
      </c>
      <c r="E429" s="30">
        <f t="shared" si="20"/>
        <v>87</v>
      </c>
      <c r="F429" s="31" t="s">
        <v>34</v>
      </c>
      <c r="G429" s="40">
        <v>4</v>
      </c>
      <c r="H429" s="27" t="s">
        <v>31</v>
      </c>
      <c r="I429" s="32"/>
      <c r="J429" s="32" t="s">
        <v>33</v>
      </c>
      <c r="K429" s="32"/>
      <c r="L429" s="68"/>
    </row>
    <row r="430" spans="1:12" ht="12.75" hidden="1">
      <c r="A430" s="67">
        <v>2235</v>
      </c>
      <c r="B430" s="60">
        <f t="shared" si="19"/>
      </c>
      <c r="C430" s="27" t="s">
        <v>30</v>
      </c>
      <c r="D430" s="28">
        <v>78.97</v>
      </c>
      <c r="E430" s="30">
        <f t="shared" si="20"/>
        <v>86.03</v>
      </c>
      <c r="F430" s="31" t="s">
        <v>34</v>
      </c>
      <c r="G430" s="27">
        <v>3.53</v>
      </c>
      <c r="H430" s="27" t="s">
        <v>31</v>
      </c>
      <c r="I430" s="27" t="s">
        <v>196</v>
      </c>
      <c r="J430" s="27" t="s">
        <v>33</v>
      </c>
      <c r="K430" s="27"/>
      <c r="L430" s="68"/>
    </row>
    <row r="431" spans="1:12" ht="12.75" hidden="1">
      <c r="A431" s="67">
        <v>5542</v>
      </c>
      <c r="B431" s="60">
        <f t="shared" si="19"/>
      </c>
      <c r="C431" s="27" t="s">
        <v>30</v>
      </c>
      <c r="D431" s="28">
        <v>78.9</v>
      </c>
      <c r="E431" s="30">
        <f t="shared" si="20"/>
        <v>90.30000000000001</v>
      </c>
      <c r="F431" s="31" t="s">
        <v>34</v>
      </c>
      <c r="G431" s="28">
        <v>5.7</v>
      </c>
      <c r="H431" s="27" t="s">
        <v>31</v>
      </c>
      <c r="I431" s="27"/>
      <c r="J431" s="27" t="s">
        <v>33</v>
      </c>
      <c r="K431" s="27">
        <v>5</v>
      </c>
      <c r="L431" s="68">
        <v>7080</v>
      </c>
    </row>
    <row r="432" spans="1:12" ht="12.75" hidden="1">
      <c r="A432" s="67">
        <v>5542</v>
      </c>
      <c r="B432" s="60">
        <f t="shared" si="19"/>
      </c>
      <c r="C432" s="27" t="s">
        <v>30</v>
      </c>
      <c r="D432" s="28">
        <v>78.9</v>
      </c>
      <c r="E432" s="30">
        <f t="shared" si="20"/>
        <v>90.30000000000001</v>
      </c>
      <c r="F432" s="31" t="s">
        <v>34</v>
      </c>
      <c r="G432" s="28">
        <v>5.7</v>
      </c>
      <c r="H432" s="27" t="s">
        <v>31</v>
      </c>
      <c r="I432" s="27"/>
      <c r="J432" s="27" t="s">
        <v>33</v>
      </c>
      <c r="K432" s="27">
        <v>10</v>
      </c>
      <c r="L432" s="68">
        <v>7088</v>
      </c>
    </row>
    <row r="433" spans="1:12" ht="12.75" hidden="1">
      <c r="A433" s="67">
        <v>2338</v>
      </c>
      <c r="B433" s="60">
        <f t="shared" si="19"/>
      </c>
      <c r="C433" s="27" t="s">
        <v>30</v>
      </c>
      <c r="D433" s="28">
        <v>78.74</v>
      </c>
      <c r="E433" s="30">
        <f t="shared" si="20"/>
        <v>89.39999999999999</v>
      </c>
      <c r="F433" s="31" t="s">
        <v>34</v>
      </c>
      <c r="G433" s="27">
        <v>5.33</v>
      </c>
      <c r="H433" s="27" t="s">
        <v>31</v>
      </c>
      <c r="I433" s="27" t="s">
        <v>275</v>
      </c>
      <c r="J433" s="27" t="s">
        <v>33</v>
      </c>
      <c r="K433" s="27"/>
      <c r="L433" s="68"/>
    </row>
    <row r="434" spans="1:12" ht="12.75" hidden="1">
      <c r="A434" s="70" t="s">
        <v>537</v>
      </c>
      <c r="B434" s="60">
        <f t="shared" si="19"/>
      </c>
      <c r="C434" s="27" t="s">
        <v>30</v>
      </c>
      <c r="D434" s="40">
        <v>78</v>
      </c>
      <c r="E434" s="30">
        <f t="shared" si="20"/>
        <v>82</v>
      </c>
      <c r="F434" s="31" t="s">
        <v>34</v>
      </c>
      <c r="G434" s="40">
        <v>2</v>
      </c>
      <c r="H434" s="27" t="s">
        <v>31</v>
      </c>
      <c r="I434" s="32"/>
      <c r="J434" s="32" t="s">
        <v>33</v>
      </c>
      <c r="K434" s="32"/>
      <c r="L434" s="68"/>
    </row>
    <row r="435" spans="1:12" ht="12.75" hidden="1">
      <c r="A435" s="70" t="s">
        <v>674</v>
      </c>
      <c r="B435" s="60">
        <f t="shared" si="19"/>
      </c>
      <c r="C435" s="27" t="s">
        <v>30</v>
      </c>
      <c r="D435" s="40">
        <v>78</v>
      </c>
      <c r="E435" s="30">
        <f t="shared" si="20"/>
        <v>84</v>
      </c>
      <c r="F435" s="31" t="s">
        <v>34</v>
      </c>
      <c r="G435" s="40">
        <v>3</v>
      </c>
      <c r="H435" s="27" t="s">
        <v>31</v>
      </c>
      <c r="I435" s="32"/>
      <c r="J435" s="32" t="s">
        <v>33</v>
      </c>
      <c r="K435" s="32"/>
      <c r="L435" s="68"/>
    </row>
    <row r="436" spans="1:12" ht="12.75" hidden="1">
      <c r="A436" s="70" t="s">
        <v>926</v>
      </c>
      <c r="B436" s="60">
        <f t="shared" si="19"/>
      </c>
      <c r="C436" s="27" t="s">
        <v>30</v>
      </c>
      <c r="D436" s="40">
        <v>78</v>
      </c>
      <c r="E436" s="30">
        <f t="shared" si="20"/>
        <v>84</v>
      </c>
      <c r="F436" s="31" t="s">
        <v>34</v>
      </c>
      <c r="G436" s="40">
        <v>3</v>
      </c>
      <c r="H436" s="27" t="s">
        <v>927</v>
      </c>
      <c r="I436" s="32"/>
      <c r="J436" s="32" t="s">
        <v>33</v>
      </c>
      <c r="K436" s="32"/>
      <c r="L436" s="68"/>
    </row>
    <row r="437" spans="1:12" ht="12.75" hidden="1">
      <c r="A437" s="67">
        <v>5405</v>
      </c>
      <c r="B437" s="60">
        <f t="shared" si="19"/>
      </c>
      <c r="C437" s="27" t="s">
        <v>30</v>
      </c>
      <c r="D437" s="28">
        <v>77</v>
      </c>
      <c r="E437" s="30">
        <f t="shared" si="20"/>
        <v>83</v>
      </c>
      <c r="F437" s="31" t="s">
        <v>34</v>
      </c>
      <c r="G437" s="28">
        <v>3</v>
      </c>
      <c r="H437" s="27" t="s">
        <v>31</v>
      </c>
      <c r="I437" s="32"/>
      <c r="J437" s="32" t="s">
        <v>33</v>
      </c>
      <c r="K437" s="32">
        <v>12</v>
      </c>
      <c r="L437" s="68">
        <v>7245</v>
      </c>
    </row>
    <row r="438" spans="1:12" ht="12.75" hidden="1">
      <c r="A438" s="70" t="s">
        <v>717</v>
      </c>
      <c r="B438" s="60">
        <f t="shared" si="19"/>
      </c>
      <c r="C438" s="27" t="s">
        <v>30</v>
      </c>
      <c r="D438" s="40">
        <v>77</v>
      </c>
      <c r="E438" s="30">
        <f t="shared" si="20"/>
        <v>84</v>
      </c>
      <c r="F438" s="31" t="s">
        <v>34</v>
      </c>
      <c r="G438" s="40">
        <v>3.5</v>
      </c>
      <c r="H438" s="27" t="s">
        <v>31</v>
      </c>
      <c r="I438" s="32"/>
      <c r="J438" s="32" t="s">
        <v>33</v>
      </c>
      <c r="K438" s="32"/>
      <c r="L438" s="68"/>
    </row>
    <row r="439" spans="1:12" ht="12.75" hidden="1">
      <c r="A439" s="70" t="s">
        <v>876</v>
      </c>
      <c r="B439" s="60">
        <f t="shared" si="19"/>
      </c>
      <c r="C439" s="27" t="s">
        <v>30</v>
      </c>
      <c r="D439" s="40">
        <v>77</v>
      </c>
      <c r="E439" s="30">
        <f t="shared" si="20"/>
        <v>88.4</v>
      </c>
      <c r="F439" s="31" t="s">
        <v>34</v>
      </c>
      <c r="G439" s="40">
        <v>5.7</v>
      </c>
      <c r="H439" s="27" t="s">
        <v>31</v>
      </c>
      <c r="I439" s="32"/>
      <c r="J439" s="32" t="s">
        <v>33</v>
      </c>
      <c r="K439" s="32"/>
      <c r="L439" s="68"/>
    </row>
    <row r="440" spans="1:12" ht="12.75" hidden="1">
      <c r="A440" s="67">
        <v>9480</v>
      </c>
      <c r="B440" s="60">
        <f t="shared" si="19"/>
      </c>
      <c r="C440" s="27" t="s">
        <v>30</v>
      </c>
      <c r="D440" s="28">
        <v>76</v>
      </c>
      <c r="E440" s="30">
        <f t="shared" si="20"/>
        <v>80</v>
      </c>
      <c r="F440" s="31" t="s">
        <v>34</v>
      </c>
      <c r="G440" s="28">
        <v>2</v>
      </c>
      <c r="H440" s="27" t="s">
        <v>31</v>
      </c>
      <c r="I440" s="32"/>
      <c r="J440" s="32" t="s">
        <v>33</v>
      </c>
      <c r="K440" s="32"/>
      <c r="L440" s="68"/>
    </row>
    <row r="441" spans="1:12" ht="12.75" hidden="1">
      <c r="A441" s="73" t="s">
        <v>544</v>
      </c>
      <c r="B441" s="60">
        <f t="shared" si="19"/>
      </c>
      <c r="C441" s="27" t="s">
        <v>30</v>
      </c>
      <c r="D441" s="58">
        <v>76</v>
      </c>
      <c r="E441" s="30">
        <f t="shared" si="20"/>
        <v>82</v>
      </c>
      <c r="F441" s="31" t="s">
        <v>34</v>
      </c>
      <c r="G441" s="58">
        <v>3</v>
      </c>
      <c r="H441" s="27" t="s">
        <v>31</v>
      </c>
      <c r="I441" s="32"/>
      <c r="J441" s="32" t="s">
        <v>33</v>
      </c>
      <c r="K441" s="32"/>
      <c r="L441" s="68"/>
    </row>
    <row r="442" spans="1:12" ht="12.75" hidden="1">
      <c r="A442" s="70" t="s">
        <v>681</v>
      </c>
      <c r="B442" s="60">
        <f t="shared" si="19"/>
      </c>
      <c r="C442" s="27" t="s">
        <v>30</v>
      </c>
      <c r="D442" s="40">
        <v>76</v>
      </c>
      <c r="E442" s="30">
        <f t="shared" si="20"/>
        <v>84</v>
      </c>
      <c r="F442" s="31" t="s">
        <v>34</v>
      </c>
      <c r="G442" s="40">
        <v>4</v>
      </c>
      <c r="H442" s="27" t="s">
        <v>31</v>
      </c>
      <c r="I442" s="32"/>
      <c r="J442" s="32" t="s">
        <v>33</v>
      </c>
      <c r="K442" s="32"/>
      <c r="L442" s="68"/>
    </row>
    <row r="443" spans="1:12" ht="12.75" hidden="1">
      <c r="A443" s="67">
        <v>2041</v>
      </c>
      <c r="B443" s="60">
        <f t="shared" si="19"/>
        <v>1</v>
      </c>
      <c r="C443" s="27" t="s">
        <v>30</v>
      </c>
      <c r="D443" s="28">
        <v>75.92</v>
      </c>
      <c r="E443" s="30">
        <f t="shared" si="20"/>
        <v>79.48</v>
      </c>
      <c r="F443" s="31" t="s">
        <v>34</v>
      </c>
      <c r="G443" s="28">
        <v>1.78</v>
      </c>
      <c r="H443" s="27" t="s">
        <v>31</v>
      </c>
      <c r="I443" s="32" t="s">
        <v>75</v>
      </c>
      <c r="J443" s="32" t="s">
        <v>33</v>
      </c>
      <c r="K443" s="32"/>
      <c r="L443" s="68"/>
    </row>
    <row r="444" spans="1:12" ht="12.75" hidden="1">
      <c r="A444" s="67">
        <v>2151</v>
      </c>
      <c r="B444" s="60">
        <f t="shared" si="19"/>
      </c>
      <c r="C444" s="27" t="s">
        <v>30</v>
      </c>
      <c r="D444" s="28">
        <v>75.87</v>
      </c>
      <c r="E444" s="30">
        <f t="shared" si="20"/>
        <v>81.11</v>
      </c>
      <c r="F444" s="31" t="s">
        <v>34</v>
      </c>
      <c r="G444" s="28">
        <v>2.62</v>
      </c>
      <c r="H444" s="27" t="s">
        <v>31</v>
      </c>
      <c r="I444" s="27" t="s">
        <v>134</v>
      </c>
      <c r="J444" s="32" t="s">
        <v>33</v>
      </c>
      <c r="K444" s="27"/>
      <c r="L444" s="68"/>
    </row>
    <row r="445" spans="1:12" ht="12.75" hidden="1">
      <c r="A445" s="67">
        <v>1753</v>
      </c>
      <c r="B445" s="60">
        <f t="shared" si="19"/>
      </c>
      <c r="C445" s="27" t="s">
        <v>30</v>
      </c>
      <c r="D445" s="28">
        <v>75.8</v>
      </c>
      <c r="E445" s="30">
        <f t="shared" si="20"/>
        <v>87.8</v>
      </c>
      <c r="F445" s="31" t="s">
        <v>34</v>
      </c>
      <c r="G445" s="28">
        <v>6</v>
      </c>
      <c r="H445" s="27" t="s">
        <v>31</v>
      </c>
      <c r="I445" s="32"/>
      <c r="J445" s="32" t="s">
        <v>33</v>
      </c>
      <c r="K445" s="32">
        <v>8</v>
      </c>
      <c r="L445" s="68">
        <v>7007</v>
      </c>
    </row>
    <row r="446" spans="1:12" ht="12.75" hidden="1">
      <c r="A446" s="67">
        <v>2234</v>
      </c>
      <c r="B446" s="60">
        <f t="shared" si="19"/>
      </c>
      <c r="C446" s="27" t="s">
        <v>30</v>
      </c>
      <c r="D446" s="28">
        <v>75.79</v>
      </c>
      <c r="E446" s="30">
        <f t="shared" si="20"/>
        <v>82.85000000000001</v>
      </c>
      <c r="F446" s="31" t="s">
        <v>34</v>
      </c>
      <c r="G446" s="27">
        <v>3.53</v>
      </c>
      <c r="H446" s="27" t="s">
        <v>31</v>
      </c>
      <c r="I446" s="27" t="s">
        <v>195</v>
      </c>
      <c r="J446" s="27" t="s">
        <v>33</v>
      </c>
      <c r="K446" s="27"/>
      <c r="L446" s="68"/>
    </row>
    <row r="447" spans="1:12" ht="12.75" hidden="1">
      <c r="A447" s="67">
        <v>2337</v>
      </c>
      <c r="B447" s="60">
        <f t="shared" si="19"/>
      </c>
      <c r="C447" s="27" t="s">
        <v>30</v>
      </c>
      <c r="D447" s="28">
        <v>75.57</v>
      </c>
      <c r="E447" s="30">
        <f t="shared" si="20"/>
        <v>86.22999999999999</v>
      </c>
      <c r="F447" s="31" t="s">
        <v>34</v>
      </c>
      <c r="G447" s="27">
        <v>5.33</v>
      </c>
      <c r="H447" s="27" t="s">
        <v>31</v>
      </c>
      <c r="I447" s="27" t="s">
        <v>274</v>
      </c>
      <c r="J447" s="27" t="s">
        <v>33</v>
      </c>
      <c r="K447" s="27"/>
      <c r="L447" s="68"/>
    </row>
    <row r="448" spans="1:12" ht="12.75" hidden="1">
      <c r="A448" s="67">
        <v>5189</v>
      </c>
      <c r="B448" s="60">
        <f t="shared" si="19"/>
      </c>
      <c r="C448" s="27" t="s">
        <v>30</v>
      </c>
      <c r="D448" s="28">
        <v>75</v>
      </c>
      <c r="E448" s="30">
        <f t="shared" si="20"/>
        <v>81</v>
      </c>
      <c r="F448" s="31" t="s">
        <v>34</v>
      </c>
      <c r="G448" s="28">
        <v>3</v>
      </c>
      <c r="H448" s="27" t="s">
        <v>31</v>
      </c>
      <c r="I448" s="32"/>
      <c r="J448" s="32" t="s">
        <v>33</v>
      </c>
      <c r="K448" s="32">
        <v>12</v>
      </c>
      <c r="L448" s="68">
        <v>7137</v>
      </c>
    </row>
    <row r="449" spans="1:12" ht="12.75" hidden="1">
      <c r="A449" s="70" t="s">
        <v>440</v>
      </c>
      <c r="B449" s="60">
        <f t="shared" si="19"/>
      </c>
      <c r="C449" s="27" t="s">
        <v>30</v>
      </c>
      <c r="D449" s="40">
        <v>75</v>
      </c>
      <c r="E449" s="30">
        <f t="shared" si="20"/>
        <v>86.4</v>
      </c>
      <c r="F449" s="31" t="s">
        <v>34</v>
      </c>
      <c r="G449" s="40">
        <v>5.7</v>
      </c>
      <c r="H449" s="27" t="s">
        <v>31</v>
      </c>
      <c r="I449" s="32"/>
      <c r="J449" s="32" t="s">
        <v>33</v>
      </c>
      <c r="K449" s="32"/>
      <c r="L449" s="68"/>
    </row>
    <row r="450" spans="1:12" ht="12.75" hidden="1">
      <c r="A450" s="70" t="s">
        <v>481</v>
      </c>
      <c r="B450" s="60">
        <f t="shared" si="19"/>
      </c>
      <c r="C450" s="27" t="s">
        <v>30</v>
      </c>
      <c r="D450" s="40">
        <v>75</v>
      </c>
      <c r="E450" s="30">
        <f t="shared" si="20"/>
        <v>81</v>
      </c>
      <c r="F450" s="31" t="s">
        <v>34</v>
      </c>
      <c r="G450" s="40">
        <v>3</v>
      </c>
      <c r="H450" s="27" t="s">
        <v>31</v>
      </c>
      <c r="I450" s="32"/>
      <c r="J450" s="32" t="s">
        <v>33</v>
      </c>
      <c r="K450" s="32"/>
      <c r="L450" s="68"/>
    </row>
    <row r="451" spans="1:12" ht="12.75" hidden="1">
      <c r="A451" s="70" t="s">
        <v>812</v>
      </c>
      <c r="B451" s="60">
        <f t="shared" si="19"/>
      </c>
      <c r="C451" s="27" t="s">
        <v>30</v>
      </c>
      <c r="D451" s="40">
        <v>75</v>
      </c>
      <c r="E451" s="30">
        <f t="shared" si="20"/>
        <v>83</v>
      </c>
      <c r="F451" s="31" t="s">
        <v>34</v>
      </c>
      <c r="G451" s="40">
        <v>4</v>
      </c>
      <c r="H451" s="27" t="s">
        <v>31</v>
      </c>
      <c r="I451" s="32"/>
      <c r="J451" s="32" t="s">
        <v>33</v>
      </c>
      <c r="K451" s="32"/>
      <c r="L451" s="68"/>
    </row>
    <row r="452" spans="1:12" ht="12.75" hidden="1">
      <c r="A452" s="70" t="s">
        <v>627</v>
      </c>
      <c r="B452" s="60">
        <f t="shared" si="19"/>
      </c>
      <c r="C452" s="27" t="s">
        <v>30</v>
      </c>
      <c r="D452" s="40">
        <v>74.2</v>
      </c>
      <c r="E452" s="30">
        <f t="shared" si="20"/>
        <v>85.60000000000001</v>
      </c>
      <c r="F452" s="31" t="s">
        <v>34</v>
      </c>
      <c r="G452" s="40">
        <v>5.7</v>
      </c>
      <c r="H452" s="27" t="s">
        <v>31</v>
      </c>
      <c r="I452" s="32"/>
      <c r="J452" s="32" t="s">
        <v>33</v>
      </c>
      <c r="K452" s="32"/>
      <c r="L452" s="68"/>
    </row>
    <row r="453" spans="1:12" ht="12.75" hidden="1">
      <c r="A453" s="67">
        <v>5232</v>
      </c>
      <c r="B453" s="60">
        <f t="shared" si="19"/>
      </c>
      <c r="C453" s="27" t="s">
        <v>30</v>
      </c>
      <c r="D453" s="28">
        <v>74</v>
      </c>
      <c r="E453" s="30">
        <f t="shared" si="20"/>
        <v>80</v>
      </c>
      <c r="F453" s="31" t="s">
        <v>34</v>
      </c>
      <c r="G453" s="28">
        <v>3</v>
      </c>
      <c r="H453" s="27" t="s">
        <v>31</v>
      </c>
      <c r="I453" s="32"/>
      <c r="J453" s="32" t="s">
        <v>33</v>
      </c>
      <c r="K453" s="32">
        <v>9</v>
      </c>
      <c r="L453" s="68">
        <v>7015</v>
      </c>
    </row>
    <row r="454" spans="1:12" ht="102" hidden="1">
      <c r="A454" s="70">
        <v>9104</v>
      </c>
      <c r="B454" s="60">
        <f t="shared" si="19"/>
      </c>
      <c r="C454" s="27" t="s">
        <v>30</v>
      </c>
      <c r="D454" s="40">
        <v>74</v>
      </c>
      <c r="E454" s="30">
        <f t="shared" si="20"/>
        <v>78</v>
      </c>
      <c r="F454" s="31" t="s">
        <v>34</v>
      </c>
      <c r="G454" s="40">
        <v>2</v>
      </c>
      <c r="H454" s="27" t="s">
        <v>31</v>
      </c>
      <c r="I454" s="32"/>
      <c r="J454" s="32" t="s">
        <v>33</v>
      </c>
      <c r="K454" s="32" t="s">
        <v>429</v>
      </c>
      <c r="L454" s="68"/>
    </row>
    <row r="455" spans="1:12" ht="12.75" hidden="1">
      <c r="A455" s="70" t="s">
        <v>447</v>
      </c>
      <c r="B455" s="60">
        <f t="shared" si="19"/>
      </c>
      <c r="C455" s="27" t="s">
        <v>30</v>
      </c>
      <c r="D455" s="40">
        <v>73</v>
      </c>
      <c r="E455" s="30">
        <f t="shared" si="20"/>
        <v>79</v>
      </c>
      <c r="F455" s="31" t="s">
        <v>34</v>
      </c>
      <c r="G455" s="40">
        <v>3</v>
      </c>
      <c r="H455" s="27" t="s">
        <v>31</v>
      </c>
      <c r="I455" s="32"/>
      <c r="J455" s="32" t="s">
        <v>33</v>
      </c>
      <c r="K455" s="32"/>
      <c r="L455" s="68"/>
    </row>
    <row r="456" spans="1:12" ht="12.75" hidden="1">
      <c r="A456" s="67">
        <v>2040</v>
      </c>
      <c r="B456" s="60">
        <f t="shared" si="19"/>
        <v>1</v>
      </c>
      <c r="C456" s="27" t="s">
        <v>30</v>
      </c>
      <c r="D456" s="28">
        <v>72.75</v>
      </c>
      <c r="E456" s="30">
        <f t="shared" si="20"/>
        <v>76.31</v>
      </c>
      <c r="F456" s="31" t="s">
        <v>34</v>
      </c>
      <c r="G456" s="28">
        <v>1.78</v>
      </c>
      <c r="H456" s="27" t="s">
        <v>31</v>
      </c>
      <c r="I456" s="32" t="s">
        <v>74</v>
      </c>
      <c r="J456" s="32" t="s">
        <v>33</v>
      </c>
      <c r="K456" s="32"/>
      <c r="L456" s="68"/>
    </row>
    <row r="457" spans="1:12" ht="12.75" hidden="1">
      <c r="A457" s="67">
        <v>2150</v>
      </c>
      <c r="B457" s="60">
        <f t="shared" si="19"/>
      </c>
      <c r="C457" s="27" t="s">
        <v>30</v>
      </c>
      <c r="D457" s="28">
        <v>72.69</v>
      </c>
      <c r="E457" s="30">
        <f t="shared" si="20"/>
        <v>77.92999999999999</v>
      </c>
      <c r="F457" s="31" t="s">
        <v>34</v>
      </c>
      <c r="G457" s="28">
        <v>2.62</v>
      </c>
      <c r="H457" s="27" t="s">
        <v>31</v>
      </c>
      <c r="I457" s="32" t="s">
        <v>133</v>
      </c>
      <c r="J457" s="32" t="s">
        <v>33</v>
      </c>
      <c r="K457" s="32"/>
      <c r="L457" s="68"/>
    </row>
    <row r="458" spans="1:12" ht="12.75" hidden="1">
      <c r="A458" s="67">
        <v>2233</v>
      </c>
      <c r="B458" s="60">
        <f t="shared" si="19"/>
      </c>
      <c r="C458" s="27" t="s">
        <v>30</v>
      </c>
      <c r="D458" s="28">
        <v>72.62</v>
      </c>
      <c r="E458" s="30">
        <f t="shared" si="20"/>
        <v>79.68</v>
      </c>
      <c r="F458" s="31" t="s">
        <v>34</v>
      </c>
      <c r="G458" s="27">
        <v>3.53</v>
      </c>
      <c r="H458" s="27" t="s">
        <v>31</v>
      </c>
      <c r="I458" s="27" t="s">
        <v>194</v>
      </c>
      <c r="J458" s="27" t="s">
        <v>33</v>
      </c>
      <c r="K458" s="27"/>
      <c r="L458" s="68"/>
    </row>
    <row r="459" spans="1:12" ht="12.75" hidden="1">
      <c r="A459" s="67">
        <v>2336</v>
      </c>
      <c r="B459" s="60">
        <f t="shared" si="19"/>
      </c>
      <c r="C459" s="27" t="s">
        <v>30</v>
      </c>
      <c r="D459" s="28">
        <v>72.39</v>
      </c>
      <c r="E459" s="30">
        <f t="shared" si="20"/>
        <v>83.05</v>
      </c>
      <c r="F459" s="31" t="s">
        <v>34</v>
      </c>
      <c r="G459" s="27">
        <v>5.33</v>
      </c>
      <c r="H459" s="27" t="s">
        <v>31</v>
      </c>
      <c r="I459" s="27" t="s">
        <v>273</v>
      </c>
      <c r="J459" s="27" t="s">
        <v>33</v>
      </c>
      <c r="K459" s="27"/>
      <c r="L459" s="68"/>
    </row>
    <row r="460" spans="1:12" ht="12.75" hidden="1">
      <c r="A460" s="67">
        <v>6023</v>
      </c>
      <c r="B460" s="60">
        <f t="shared" si="19"/>
      </c>
      <c r="C460" s="27" t="s">
        <v>30</v>
      </c>
      <c r="D460" s="28">
        <v>72</v>
      </c>
      <c r="E460" s="30">
        <f t="shared" si="20"/>
        <v>77</v>
      </c>
      <c r="F460" s="31" t="s">
        <v>34</v>
      </c>
      <c r="G460" s="28">
        <v>2.5</v>
      </c>
      <c r="H460" s="27" t="s">
        <v>31</v>
      </c>
      <c r="I460" s="32"/>
      <c r="J460" s="32" t="s">
        <v>33</v>
      </c>
      <c r="K460" s="32">
        <v>5</v>
      </c>
      <c r="L460" s="68">
        <v>7290</v>
      </c>
    </row>
    <row r="461" spans="1:12" ht="12.75" hidden="1">
      <c r="A461" s="70" t="s">
        <v>576</v>
      </c>
      <c r="B461" s="60">
        <f t="shared" si="19"/>
      </c>
      <c r="C461" s="27" t="s">
        <v>30</v>
      </c>
      <c r="D461" s="40">
        <v>72</v>
      </c>
      <c r="E461" s="30">
        <f t="shared" si="20"/>
        <v>77</v>
      </c>
      <c r="F461" s="31" t="s">
        <v>34</v>
      </c>
      <c r="G461" s="40">
        <v>2.5</v>
      </c>
      <c r="H461" s="27" t="s">
        <v>31</v>
      </c>
      <c r="I461" s="32"/>
      <c r="J461" s="32" t="s">
        <v>33</v>
      </c>
      <c r="K461" s="32"/>
      <c r="L461" s="68"/>
    </row>
    <row r="462" spans="1:12" ht="12.75" hidden="1">
      <c r="A462" s="70" t="s">
        <v>588</v>
      </c>
      <c r="B462" s="60">
        <f t="shared" si="19"/>
      </c>
      <c r="C462" s="27" t="s">
        <v>30</v>
      </c>
      <c r="D462" s="40">
        <v>71.5</v>
      </c>
      <c r="E462" s="30">
        <f t="shared" si="20"/>
        <v>74.5</v>
      </c>
      <c r="F462" s="31" t="s">
        <v>34</v>
      </c>
      <c r="G462" s="40">
        <v>1.5</v>
      </c>
      <c r="H462" s="27" t="s">
        <v>31</v>
      </c>
      <c r="I462" s="32"/>
      <c r="J462" s="32" t="s">
        <v>33</v>
      </c>
      <c r="K462" s="32"/>
      <c r="L462" s="68"/>
    </row>
    <row r="463" spans="1:12" ht="12.75" hidden="1">
      <c r="A463" s="67">
        <v>2149</v>
      </c>
      <c r="B463" s="60">
        <f t="shared" si="19"/>
      </c>
      <c r="C463" s="27" t="s">
        <v>30</v>
      </c>
      <c r="D463" s="28">
        <v>71.12</v>
      </c>
      <c r="E463" s="30">
        <f t="shared" si="20"/>
        <v>76.36</v>
      </c>
      <c r="F463" s="31" t="s">
        <v>34</v>
      </c>
      <c r="G463" s="28">
        <v>2.62</v>
      </c>
      <c r="H463" s="27" t="s">
        <v>31</v>
      </c>
      <c r="I463" s="32" t="s">
        <v>132</v>
      </c>
      <c r="J463" s="32" t="s">
        <v>33</v>
      </c>
      <c r="K463" s="32"/>
      <c r="L463" s="68"/>
    </row>
    <row r="464" spans="1:12" ht="12.75" hidden="1">
      <c r="A464" s="67">
        <v>6463</v>
      </c>
      <c r="B464" s="60">
        <f t="shared" si="19"/>
      </c>
      <c r="C464" s="27" t="s">
        <v>30</v>
      </c>
      <c r="D464" s="28">
        <v>70</v>
      </c>
      <c r="E464" s="28"/>
      <c r="F464" s="31" t="s">
        <v>34</v>
      </c>
      <c r="G464" s="28">
        <v>5</v>
      </c>
      <c r="H464" s="27" t="s">
        <v>408</v>
      </c>
      <c r="I464" s="37" t="s">
        <v>34</v>
      </c>
      <c r="J464" s="27" t="s">
        <v>409</v>
      </c>
      <c r="K464" s="27"/>
      <c r="L464" s="68"/>
    </row>
    <row r="465" spans="1:12" ht="12.75" hidden="1">
      <c r="A465" s="70">
        <v>9918</v>
      </c>
      <c r="B465" s="60">
        <f t="shared" si="19"/>
      </c>
      <c r="C465" s="27" t="s">
        <v>30</v>
      </c>
      <c r="D465" s="40">
        <v>70</v>
      </c>
      <c r="E465" s="30">
        <f aca="true" t="shared" si="21" ref="E465:E489">D465+(G465*2)</f>
        <v>81.4</v>
      </c>
      <c r="F465" s="31"/>
      <c r="G465" s="40">
        <v>5.7</v>
      </c>
      <c r="H465" s="27" t="s">
        <v>384</v>
      </c>
      <c r="I465" s="32"/>
      <c r="J465" s="32" t="s">
        <v>33</v>
      </c>
      <c r="K465" s="32"/>
      <c r="L465" s="68"/>
    </row>
    <row r="466" spans="1:12" ht="12.75" hidden="1">
      <c r="A466" s="70" t="s">
        <v>675</v>
      </c>
      <c r="B466" s="60">
        <f t="shared" si="19"/>
      </c>
      <c r="C466" s="27" t="s">
        <v>30</v>
      </c>
      <c r="D466" s="40">
        <v>70</v>
      </c>
      <c r="E466" s="30">
        <f t="shared" si="21"/>
        <v>76</v>
      </c>
      <c r="F466" s="31" t="s">
        <v>34</v>
      </c>
      <c r="G466" s="40">
        <v>3</v>
      </c>
      <c r="H466" s="27" t="s">
        <v>31</v>
      </c>
      <c r="I466" s="32"/>
      <c r="J466" s="32" t="s">
        <v>33</v>
      </c>
      <c r="K466" s="32"/>
      <c r="L466" s="68"/>
    </row>
    <row r="467" spans="1:12" ht="12.75" hidden="1">
      <c r="A467" s="67">
        <v>2039</v>
      </c>
      <c r="B467" s="60">
        <f t="shared" si="19"/>
        <v>1</v>
      </c>
      <c r="C467" s="27" t="s">
        <v>30</v>
      </c>
      <c r="D467" s="28">
        <v>69.57</v>
      </c>
      <c r="E467" s="30">
        <f t="shared" si="21"/>
        <v>73.13</v>
      </c>
      <c r="F467" s="31" t="s">
        <v>34</v>
      </c>
      <c r="G467" s="28">
        <v>1.78</v>
      </c>
      <c r="H467" s="27" t="s">
        <v>31</v>
      </c>
      <c r="I467" s="32" t="s">
        <v>73</v>
      </c>
      <c r="J467" s="32" t="s">
        <v>33</v>
      </c>
      <c r="K467" s="32"/>
      <c r="L467" s="68"/>
    </row>
    <row r="468" spans="1:12" ht="12.75" hidden="1">
      <c r="A468" s="67">
        <v>2148</v>
      </c>
      <c r="B468" s="60">
        <f t="shared" si="19"/>
      </c>
      <c r="C468" s="27" t="s">
        <v>30</v>
      </c>
      <c r="D468" s="28">
        <v>69.52</v>
      </c>
      <c r="E468" s="30">
        <f t="shared" si="21"/>
        <v>74.75999999999999</v>
      </c>
      <c r="F468" s="31" t="s">
        <v>34</v>
      </c>
      <c r="G468" s="28">
        <v>2.62</v>
      </c>
      <c r="H468" s="27" t="s">
        <v>31</v>
      </c>
      <c r="I468" s="32" t="s">
        <v>131</v>
      </c>
      <c r="J468" s="32" t="s">
        <v>33</v>
      </c>
      <c r="K468" s="32"/>
      <c r="L468" s="68"/>
    </row>
    <row r="469" spans="1:12" ht="12.75" hidden="1">
      <c r="A469" s="70" t="s">
        <v>452</v>
      </c>
      <c r="B469" s="60">
        <f t="shared" si="19"/>
      </c>
      <c r="C469" s="27" t="s">
        <v>30</v>
      </c>
      <c r="D469" s="40">
        <v>69.5</v>
      </c>
      <c r="E469" s="30">
        <f t="shared" si="21"/>
        <v>75.5</v>
      </c>
      <c r="F469" s="31" t="s">
        <v>34</v>
      </c>
      <c r="G469" s="40">
        <v>3</v>
      </c>
      <c r="H469" s="27" t="s">
        <v>31</v>
      </c>
      <c r="I469" s="32"/>
      <c r="J469" s="32" t="s">
        <v>33</v>
      </c>
      <c r="K469" s="32"/>
      <c r="L469" s="68"/>
    </row>
    <row r="470" spans="1:12" ht="12.75" hidden="1">
      <c r="A470" s="67">
        <v>2232</v>
      </c>
      <c r="B470" s="60">
        <f t="shared" si="19"/>
      </c>
      <c r="C470" s="27" t="s">
        <v>30</v>
      </c>
      <c r="D470" s="28">
        <v>69.44</v>
      </c>
      <c r="E470" s="30">
        <f t="shared" si="21"/>
        <v>76.5</v>
      </c>
      <c r="F470" s="31" t="s">
        <v>34</v>
      </c>
      <c r="G470" s="27">
        <v>3.53</v>
      </c>
      <c r="H470" s="27" t="s">
        <v>31</v>
      </c>
      <c r="I470" s="27" t="s">
        <v>193</v>
      </c>
      <c r="J470" s="27" t="s">
        <v>33</v>
      </c>
      <c r="K470" s="27"/>
      <c r="L470" s="68"/>
    </row>
    <row r="471" spans="1:12" ht="12.75" hidden="1">
      <c r="A471" s="67">
        <v>2335</v>
      </c>
      <c r="B471" s="60">
        <f t="shared" si="19"/>
      </c>
      <c r="C471" s="27" t="s">
        <v>30</v>
      </c>
      <c r="D471" s="28">
        <v>69.22</v>
      </c>
      <c r="E471" s="30">
        <f t="shared" si="21"/>
        <v>79.88</v>
      </c>
      <c r="F471" s="31" t="s">
        <v>34</v>
      </c>
      <c r="G471" s="27">
        <v>5.33</v>
      </c>
      <c r="H471" s="27" t="s">
        <v>31</v>
      </c>
      <c r="I471" s="27" t="s">
        <v>272</v>
      </c>
      <c r="J471" s="27" t="s">
        <v>33</v>
      </c>
      <c r="K471" s="27"/>
      <c r="L471" s="68"/>
    </row>
    <row r="472" spans="1:12" ht="12.75" hidden="1">
      <c r="A472" s="67">
        <v>3750</v>
      </c>
      <c r="B472" s="60">
        <f t="shared" si="19"/>
      </c>
      <c r="C472" s="27" t="s">
        <v>30</v>
      </c>
      <c r="D472" s="28">
        <v>69</v>
      </c>
      <c r="E472" s="30">
        <f t="shared" si="21"/>
        <v>86</v>
      </c>
      <c r="F472" s="31" t="s">
        <v>34</v>
      </c>
      <c r="G472" s="28">
        <v>8.5</v>
      </c>
      <c r="H472" s="27" t="s">
        <v>31</v>
      </c>
      <c r="I472" s="27"/>
      <c r="J472" s="27" t="s">
        <v>33</v>
      </c>
      <c r="K472" s="27">
        <v>8</v>
      </c>
      <c r="L472" s="68">
        <v>7586</v>
      </c>
    </row>
    <row r="473" spans="1:12" ht="12.75" hidden="1">
      <c r="A473" s="67">
        <v>5503</v>
      </c>
      <c r="B473" s="60">
        <f t="shared" si="19"/>
      </c>
      <c r="C473" s="27" t="s">
        <v>30</v>
      </c>
      <c r="D473" s="28">
        <v>69</v>
      </c>
      <c r="E473" s="30">
        <f t="shared" si="21"/>
        <v>80</v>
      </c>
      <c r="F473" s="31" t="s">
        <v>34</v>
      </c>
      <c r="G473" s="28">
        <v>5.5</v>
      </c>
      <c r="H473" s="27" t="s">
        <v>31</v>
      </c>
      <c r="I473" s="32"/>
      <c r="J473" s="32" t="s">
        <v>33</v>
      </c>
      <c r="K473" s="32">
        <v>9</v>
      </c>
      <c r="L473" s="68">
        <v>7082</v>
      </c>
    </row>
    <row r="474" spans="1:12" ht="12.75" hidden="1">
      <c r="A474" s="67">
        <v>6001</v>
      </c>
      <c r="B474" s="60">
        <f t="shared" si="19"/>
      </c>
      <c r="C474" s="27" t="s">
        <v>30</v>
      </c>
      <c r="D474" s="28">
        <v>69</v>
      </c>
      <c r="E474" s="30">
        <f t="shared" si="21"/>
        <v>75</v>
      </c>
      <c r="F474" s="31" t="s">
        <v>34</v>
      </c>
      <c r="G474" s="28">
        <v>3</v>
      </c>
      <c r="H474" s="27" t="s">
        <v>31</v>
      </c>
      <c r="I474" s="32"/>
      <c r="J474" s="32" t="s">
        <v>33</v>
      </c>
      <c r="K474" s="32">
        <v>12</v>
      </c>
      <c r="L474" s="68">
        <v>7023</v>
      </c>
    </row>
    <row r="475" spans="1:12" ht="12.75" hidden="1">
      <c r="A475" s="67">
        <v>6029</v>
      </c>
      <c r="B475" s="60">
        <f t="shared" si="19"/>
      </c>
      <c r="C475" s="27" t="s">
        <v>30</v>
      </c>
      <c r="D475" s="28">
        <v>69</v>
      </c>
      <c r="E475" s="30">
        <f t="shared" si="21"/>
        <v>72</v>
      </c>
      <c r="F475" s="31" t="s">
        <v>34</v>
      </c>
      <c r="G475" s="28">
        <v>1.5</v>
      </c>
      <c r="H475" s="27" t="s">
        <v>31</v>
      </c>
      <c r="I475" s="32"/>
      <c r="J475" s="32" t="s">
        <v>33</v>
      </c>
      <c r="K475" s="32">
        <v>9</v>
      </c>
      <c r="L475" s="68">
        <v>7099</v>
      </c>
    </row>
    <row r="476" spans="1:12" ht="12.75" hidden="1">
      <c r="A476" s="70" t="s">
        <v>453</v>
      </c>
      <c r="B476" s="60">
        <f aca="true" t="shared" si="22" ref="B476:B539">IF(G476=$D$5,IF(D476&lt;$D$3,IF(I476&lt;&gt;0,1,""),""),"")</f>
      </c>
      <c r="C476" s="27" t="s">
        <v>30</v>
      </c>
      <c r="D476" s="40">
        <v>69</v>
      </c>
      <c r="E476" s="30">
        <f t="shared" si="21"/>
        <v>75</v>
      </c>
      <c r="F476" s="31" t="s">
        <v>34</v>
      </c>
      <c r="G476" s="40">
        <v>3</v>
      </c>
      <c r="H476" s="27" t="s">
        <v>31</v>
      </c>
      <c r="I476" s="32"/>
      <c r="J476" s="32" t="s">
        <v>33</v>
      </c>
      <c r="K476" s="32"/>
      <c r="L476" s="68"/>
    </row>
    <row r="477" spans="1:12" ht="12.75" hidden="1">
      <c r="A477" s="67">
        <v>6016</v>
      </c>
      <c r="B477" s="60">
        <f t="shared" si="22"/>
      </c>
      <c r="C477" s="27" t="s">
        <v>30</v>
      </c>
      <c r="D477" s="28">
        <v>68</v>
      </c>
      <c r="E477" s="30">
        <f t="shared" si="21"/>
        <v>72</v>
      </c>
      <c r="F477" s="31" t="s">
        <v>34</v>
      </c>
      <c r="G477" s="28">
        <v>2</v>
      </c>
      <c r="H477" s="27" t="s">
        <v>31</v>
      </c>
      <c r="I477" s="32"/>
      <c r="J477" s="32" t="s">
        <v>33</v>
      </c>
      <c r="K477" s="32">
        <v>18</v>
      </c>
      <c r="L477" s="68">
        <v>7095</v>
      </c>
    </row>
    <row r="478" spans="1:12" ht="12.75" hidden="1">
      <c r="A478" s="70" t="s">
        <v>844</v>
      </c>
      <c r="B478" s="60">
        <f t="shared" si="22"/>
      </c>
      <c r="C478" s="27" t="s">
        <v>30</v>
      </c>
      <c r="D478" s="40">
        <v>68</v>
      </c>
      <c r="E478" s="30">
        <f t="shared" si="21"/>
        <v>76</v>
      </c>
      <c r="F478" s="31" t="s">
        <v>34</v>
      </c>
      <c r="G478" s="40">
        <v>4</v>
      </c>
      <c r="H478" s="27" t="s">
        <v>31</v>
      </c>
      <c r="I478" s="32"/>
      <c r="J478" s="32" t="s">
        <v>33</v>
      </c>
      <c r="K478" s="32"/>
      <c r="L478" s="68"/>
    </row>
    <row r="479" spans="1:12" ht="12.75" hidden="1">
      <c r="A479" s="70" t="s">
        <v>861</v>
      </c>
      <c r="B479" s="60">
        <f t="shared" si="22"/>
      </c>
      <c r="C479" s="27" t="s">
        <v>30</v>
      </c>
      <c r="D479" s="40">
        <v>68</v>
      </c>
      <c r="E479" s="30">
        <f t="shared" si="21"/>
        <v>75.06</v>
      </c>
      <c r="F479" s="31" t="s">
        <v>34</v>
      </c>
      <c r="G479" s="40">
        <v>3.53</v>
      </c>
      <c r="H479" s="27" t="s">
        <v>31</v>
      </c>
      <c r="I479" s="32"/>
      <c r="J479" s="32" t="s">
        <v>33</v>
      </c>
      <c r="K479" s="32"/>
      <c r="L479" s="68"/>
    </row>
    <row r="480" spans="1:12" ht="12.75" hidden="1">
      <c r="A480" s="67">
        <v>2147</v>
      </c>
      <c r="B480" s="60">
        <f t="shared" si="22"/>
      </c>
      <c r="C480" s="27" t="s">
        <v>30</v>
      </c>
      <c r="D480" s="28">
        <v>67.95</v>
      </c>
      <c r="E480" s="30">
        <f t="shared" si="21"/>
        <v>73.19</v>
      </c>
      <c r="F480" s="31" t="s">
        <v>34</v>
      </c>
      <c r="G480" s="28">
        <v>2.62</v>
      </c>
      <c r="H480" s="27" t="s">
        <v>31</v>
      </c>
      <c r="I480" s="32" t="s">
        <v>130</v>
      </c>
      <c r="J480" s="32" t="s">
        <v>33</v>
      </c>
      <c r="K480" s="32"/>
      <c r="L480" s="68"/>
    </row>
    <row r="481" spans="1:12" ht="12.75" hidden="1">
      <c r="A481" s="70" t="s">
        <v>764</v>
      </c>
      <c r="B481" s="60">
        <f t="shared" si="22"/>
      </c>
      <c r="C481" s="27" t="s">
        <v>30</v>
      </c>
      <c r="D481" s="40">
        <v>67.6</v>
      </c>
      <c r="E481" s="30">
        <f t="shared" si="21"/>
        <v>79</v>
      </c>
      <c r="F481" s="31" t="s">
        <v>34</v>
      </c>
      <c r="G481" s="40">
        <v>5.7</v>
      </c>
      <c r="H481" s="27" t="s">
        <v>31</v>
      </c>
      <c r="I481" s="32"/>
      <c r="J481" s="32" t="s">
        <v>33</v>
      </c>
      <c r="K481" s="32"/>
      <c r="L481" s="68"/>
    </row>
    <row r="482" spans="1:12" ht="12.75" hidden="1">
      <c r="A482" s="70" t="s">
        <v>845</v>
      </c>
      <c r="B482" s="60">
        <f t="shared" si="22"/>
      </c>
      <c r="C482" s="27" t="s">
        <v>30</v>
      </c>
      <c r="D482" s="40">
        <v>67</v>
      </c>
      <c r="E482" s="30">
        <f t="shared" si="21"/>
        <v>73</v>
      </c>
      <c r="F482" s="31" t="s">
        <v>34</v>
      </c>
      <c r="G482" s="40">
        <v>3</v>
      </c>
      <c r="H482" s="27" t="s">
        <v>31</v>
      </c>
      <c r="I482" s="32"/>
      <c r="J482" s="32" t="s">
        <v>33</v>
      </c>
      <c r="K482" s="32"/>
      <c r="L482" s="68"/>
    </row>
    <row r="483" spans="1:12" ht="12.75" hidden="1">
      <c r="A483" s="70" t="s">
        <v>886</v>
      </c>
      <c r="B483" s="60">
        <f t="shared" si="22"/>
      </c>
      <c r="C483" s="27" t="s">
        <v>30</v>
      </c>
      <c r="D483" s="40">
        <v>67</v>
      </c>
      <c r="E483" s="30">
        <f t="shared" si="21"/>
        <v>70</v>
      </c>
      <c r="F483" s="31" t="s">
        <v>34</v>
      </c>
      <c r="G483" s="40">
        <v>1.5</v>
      </c>
      <c r="H483" s="27" t="s">
        <v>31</v>
      </c>
      <c r="I483" s="32"/>
      <c r="J483" s="32" t="s">
        <v>33</v>
      </c>
      <c r="K483" s="32"/>
      <c r="L483" s="68"/>
    </row>
    <row r="484" spans="1:12" ht="12.75" hidden="1">
      <c r="A484" s="67">
        <v>2038</v>
      </c>
      <c r="B484" s="60">
        <f t="shared" si="22"/>
        <v>1</v>
      </c>
      <c r="C484" s="27" t="s">
        <v>30</v>
      </c>
      <c r="D484" s="28">
        <v>66.4</v>
      </c>
      <c r="E484" s="30">
        <f t="shared" si="21"/>
        <v>69.96000000000001</v>
      </c>
      <c r="F484" s="31" t="s">
        <v>34</v>
      </c>
      <c r="G484" s="28">
        <v>1.78</v>
      </c>
      <c r="H484" s="27" t="s">
        <v>31</v>
      </c>
      <c r="I484" s="32" t="s">
        <v>72</v>
      </c>
      <c r="J484" s="32" t="s">
        <v>33</v>
      </c>
      <c r="K484" s="32"/>
      <c r="L484" s="68"/>
    </row>
    <row r="485" spans="1:12" ht="12.75" hidden="1">
      <c r="A485" s="67">
        <v>2146</v>
      </c>
      <c r="B485" s="60">
        <f t="shared" si="22"/>
      </c>
      <c r="C485" s="27" t="s">
        <v>30</v>
      </c>
      <c r="D485" s="28">
        <v>66.34</v>
      </c>
      <c r="E485" s="30">
        <f t="shared" si="21"/>
        <v>71.58</v>
      </c>
      <c r="F485" s="31" t="s">
        <v>34</v>
      </c>
      <c r="G485" s="28">
        <v>2.62</v>
      </c>
      <c r="H485" s="27" t="s">
        <v>31</v>
      </c>
      <c r="I485" s="32" t="s">
        <v>129</v>
      </c>
      <c r="J485" s="32" t="s">
        <v>33</v>
      </c>
      <c r="K485" s="32"/>
      <c r="L485" s="68"/>
    </row>
    <row r="486" spans="1:12" ht="12.75" hidden="1">
      <c r="A486" s="67">
        <v>2231</v>
      </c>
      <c r="B486" s="60">
        <f t="shared" si="22"/>
      </c>
      <c r="C486" s="27" t="s">
        <v>30</v>
      </c>
      <c r="D486" s="28">
        <v>66.27</v>
      </c>
      <c r="E486" s="30">
        <f t="shared" si="21"/>
        <v>73.33</v>
      </c>
      <c r="F486" s="31" t="s">
        <v>34</v>
      </c>
      <c r="G486" s="28">
        <v>3.53</v>
      </c>
      <c r="H486" s="27" t="s">
        <v>31</v>
      </c>
      <c r="I486" s="27" t="s">
        <v>192</v>
      </c>
      <c r="J486" s="27" t="s">
        <v>33</v>
      </c>
      <c r="K486" s="27"/>
      <c r="L486" s="68"/>
    </row>
    <row r="487" spans="1:12" ht="12.75" hidden="1">
      <c r="A487" s="67">
        <v>2334</v>
      </c>
      <c r="B487" s="60">
        <f t="shared" si="22"/>
      </c>
      <c r="C487" s="27" t="s">
        <v>30</v>
      </c>
      <c r="D487" s="28">
        <v>66.04</v>
      </c>
      <c r="E487" s="30">
        <f t="shared" si="21"/>
        <v>76.7</v>
      </c>
      <c r="F487" s="31" t="s">
        <v>34</v>
      </c>
      <c r="G487" s="27">
        <v>5.33</v>
      </c>
      <c r="H487" s="27" t="s">
        <v>31</v>
      </c>
      <c r="I487" s="27" t="s">
        <v>271</v>
      </c>
      <c r="J487" s="27" t="s">
        <v>33</v>
      </c>
      <c r="K487" s="27"/>
      <c r="L487" s="68"/>
    </row>
    <row r="488" spans="1:12" ht="12.75" hidden="1">
      <c r="A488" s="70" t="s">
        <v>646</v>
      </c>
      <c r="B488" s="60">
        <f t="shared" si="22"/>
      </c>
      <c r="C488" s="27" t="s">
        <v>30</v>
      </c>
      <c r="D488" s="40">
        <v>66</v>
      </c>
      <c r="E488" s="30">
        <f t="shared" si="21"/>
        <v>85</v>
      </c>
      <c r="F488" s="31" t="s">
        <v>34</v>
      </c>
      <c r="G488" s="40">
        <v>9.5</v>
      </c>
      <c r="H488" s="27" t="s">
        <v>31</v>
      </c>
      <c r="I488" s="32"/>
      <c r="J488" s="32" t="s">
        <v>33</v>
      </c>
      <c r="K488" s="32"/>
      <c r="L488" s="68"/>
    </row>
    <row r="489" spans="1:12" ht="12.75" hidden="1">
      <c r="A489" s="67">
        <v>5850</v>
      </c>
      <c r="B489" s="60">
        <f t="shared" si="22"/>
      </c>
      <c r="C489" s="27" t="s">
        <v>30</v>
      </c>
      <c r="D489" s="28">
        <v>65</v>
      </c>
      <c r="E489" s="30">
        <f t="shared" si="21"/>
        <v>69</v>
      </c>
      <c r="F489" s="31" t="s">
        <v>34</v>
      </c>
      <c r="G489" s="28">
        <v>2</v>
      </c>
      <c r="H489" s="27" t="s">
        <v>31</v>
      </c>
      <c r="I489" s="32"/>
      <c r="J489" s="32" t="s">
        <v>33</v>
      </c>
      <c r="K489" s="32">
        <v>1</v>
      </c>
      <c r="L489" s="68">
        <v>928</v>
      </c>
    </row>
    <row r="490" spans="1:12" ht="12.75" hidden="1">
      <c r="A490" s="67">
        <v>6468</v>
      </c>
      <c r="B490" s="60">
        <f t="shared" si="22"/>
      </c>
      <c r="C490" s="27" t="s">
        <v>30</v>
      </c>
      <c r="D490" s="28">
        <v>65</v>
      </c>
      <c r="E490" s="28"/>
      <c r="F490" s="31" t="s">
        <v>34</v>
      </c>
      <c r="G490" s="28">
        <v>5</v>
      </c>
      <c r="H490" s="27" t="s">
        <v>408</v>
      </c>
      <c r="I490" s="37" t="s">
        <v>34</v>
      </c>
      <c r="J490" s="27" t="s">
        <v>409</v>
      </c>
      <c r="K490" s="27"/>
      <c r="L490" s="68"/>
    </row>
    <row r="491" spans="1:12" ht="12.75" hidden="1">
      <c r="A491" s="70" t="s">
        <v>560</v>
      </c>
      <c r="B491" s="60">
        <f t="shared" si="22"/>
      </c>
      <c r="C491" s="27" t="s">
        <v>30</v>
      </c>
      <c r="D491" s="40">
        <v>65</v>
      </c>
      <c r="E491" s="30">
        <f aca="true" t="shared" si="23" ref="E491:E522">D491+(G491*2)</f>
        <v>70</v>
      </c>
      <c r="F491" s="31" t="s">
        <v>34</v>
      </c>
      <c r="G491" s="40">
        <v>2.5</v>
      </c>
      <c r="H491" s="27" t="s">
        <v>31</v>
      </c>
      <c r="I491" s="32"/>
      <c r="J491" s="32" t="s">
        <v>33</v>
      </c>
      <c r="K491" s="32"/>
      <c r="L491" s="68"/>
    </row>
    <row r="492" spans="1:12" ht="12.75" hidden="1">
      <c r="A492" s="70" t="s">
        <v>891</v>
      </c>
      <c r="B492" s="60">
        <f t="shared" si="22"/>
      </c>
      <c r="C492" s="27" t="s">
        <v>30</v>
      </c>
      <c r="D492" s="40">
        <v>65</v>
      </c>
      <c r="E492" s="30">
        <f t="shared" si="23"/>
        <v>71</v>
      </c>
      <c r="F492" s="31" t="s">
        <v>34</v>
      </c>
      <c r="G492" s="40">
        <v>3</v>
      </c>
      <c r="H492" s="27" t="s">
        <v>31</v>
      </c>
      <c r="I492" s="32"/>
      <c r="J492" s="32" t="s">
        <v>33</v>
      </c>
      <c r="K492" s="32"/>
      <c r="L492" s="68"/>
    </row>
    <row r="493" spans="1:12" ht="12.75" hidden="1">
      <c r="A493" s="67">
        <v>2145</v>
      </c>
      <c r="B493" s="60">
        <f t="shared" si="22"/>
      </c>
      <c r="C493" s="27" t="s">
        <v>30</v>
      </c>
      <c r="D493" s="28">
        <v>64.77</v>
      </c>
      <c r="E493" s="30">
        <f t="shared" si="23"/>
        <v>70.00999999999999</v>
      </c>
      <c r="F493" s="31" t="s">
        <v>34</v>
      </c>
      <c r="G493" s="28">
        <v>2.62</v>
      </c>
      <c r="H493" s="27" t="s">
        <v>31</v>
      </c>
      <c r="I493" s="32" t="s">
        <v>128</v>
      </c>
      <c r="J493" s="32" t="s">
        <v>33</v>
      </c>
      <c r="K493" s="32"/>
      <c r="L493" s="68"/>
    </row>
    <row r="494" spans="1:12" ht="12.75" hidden="1">
      <c r="A494" s="70" t="s">
        <v>653</v>
      </c>
      <c r="B494" s="60">
        <f t="shared" si="22"/>
      </c>
      <c r="C494" s="27" t="s">
        <v>30</v>
      </c>
      <c r="D494" s="40">
        <v>64.6</v>
      </c>
      <c r="E494" s="30">
        <f t="shared" si="23"/>
        <v>76</v>
      </c>
      <c r="F494" s="31" t="s">
        <v>34</v>
      </c>
      <c r="G494" s="40">
        <v>5.7</v>
      </c>
      <c r="H494" s="27" t="s">
        <v>31</v>
      </c>
      <c r="I494" s="32"/>
      <c r="J494" s="32" t="s">
        <v>33</v>
      </c>
      <c r="K494" s="32"/>
      <c r="L494" s="68"/>
    </row>
    <row r="495" spans="1:12" ht="12.75" hidden="1">
      <c r="A495" s="70" t="s">
        <v>642</v>
      </c>
      <c r="B495" s="60">
        <f t="shared" si="22"/>
      </c>
      <c r="C495" s="27" t="s">
        <v>30</v>
      </c>
      <c r="D495" s="40">
        <v>64</v>
      </c>
      <c r="E495" s="30">
        <f t="shared" si="23"/>
        <v>70</v>
      </c>
      <c r="F495" s="31" t="s">
        <v>34</v>
      </c>
      <c r="G495" s="40">
        <v>3</v>
      </c>
      <c r="H495" s="27" t="s">
        <v>31</v>
      </c>
      <c r="I495" s="32"/>
      <c r="J495" s="32" t="s">
        <v>33</v>
      </c>
      <c r="K495" s="32"/>
      <c r="L495" s="68"/>
    </row>
    <row r="496" spans="1:12" ht="12.75" hidden="1">
      <c r="A496" s="67">
        <v>1613</v>
      </c>
      <c r="B496" s="60">
        <f t="shared" si="22"/>
      </c>
      <c r="C496" s="27" t="s">
        <v>30</v>
      </c>
      <c r="D496" s="28">
        <v>63.5</v>
      </c>
      <c r="E496" s="30">
        <f t="shared" si="23"/>
        <v>75.5</v>
      </c>
      <c r="F496" s="31" t="s">
        <v>34</v>
      </c>
      <c r="G496" s="28">
        <v>6</v>
      </c>
      <c r="H496" s="27" t="s">
        <v>31</v>
      </c>
      <c r="I496" s="32"/>
      <c r="J496" s="32" t="s">
        <v>33</v>
      </c>
      <c r="K496" s="32">
        <v>16</v>
      </c>
      <c r="L496" s="68">
        <v>7072</v>
      </c>
    </row>
    <row r="497" spans="1:12" ht="12.75" hidden="1">
      <c r="A497" s="67">
        <v>5145</v>
      </c>
      <c r="B497" s="60">
        <f t="shared" si="22"/>
      </c>
      <c r="C497" s="27" t="s">
        <v>30</v>
      </c>
      <c r="D497" s="28">
        <v>63.5</v>
      </c>
      <c r="E497" s="30">
        <f t="shared" si="23"/>
        <v>69.5</v>
      </c>
      <c r="F497" s="31" t="s">
        <v>34</v>
      </c>
      <c r="G497" s="28">
        <v>3</v>
      </c>
      <c r="H497" s="27" t="s">
        <v>31</v>
      </c>
      <c r="I497" s="32"/>
      <c r="J497" s="32" t="s">
        <v>33</v>
      </c>
      <c r="K497" s="32">
        <v>8</v>
      </c>
      <c r="L497" s="68">
        <v>7008</v>
      </c>
    </row>
    <row r="498" spans="1:12" ht="12.75" hidden="1">
      <c r="A498" s="70" t="s">
        <v>441</v>
      </c>
      <c r="B498" s="60">
        <f t="shared" si="22"/>
      </c>
      <c r="C498" s="27" t="s">
        <v>30</v>
      </c>
      <c r="D498" s="57">
        <v>63.5</v>
      </c>
      <c r="E498" s="30">
        <f t="shared" si="23"/>
        <v>69.5</v>
      </c>
      <c r="F498" s="31" t="s">
        <v>34</v>
      </c>
      <c r="G498" s="40">
        <v>3</v>
      </c>
      <c r="H498" s="27" t="s">
        <v>31</v>
      </c>
      <c r="I498" s="32"/>
      <c r="J498" s="32" t="s">
        <v>33</v>
      </c>
      <c r="K498" s="32"/>
      <c r="L498" s="68"/>
    </row>
    <row r="499" spans="1:12" ht="12.75" hidden="1">
      <c r="A499" s="70" t="s">
        <v>463</v>
      </c>
      <c r="B499" s="60">
        <f t="shared" si="22"/>
      </c>
      <c r="C499" s="27" t="s">
        <v>30</v>
      </c>
      <c r="D499" s="40">
        <v>63.5</v>
      </c>
      <c r="E499" s="30">
        <f t="shared" si="23"/>
        <v>75.5</v>
      </c>
      <c r="F499" s="31" t="s">
        <v>34</v>
      </c>
      <c r="G499" s="40">
        <v>6</v>
      </c>
      <c r="H499" s="27" t="s">
        <v>31</v>
      </c>
      <c r="I499" s="32"/>
      <c r="J499" s="32" t="s">
        <v>33</v>
      </c>
      <c r="K499" s="32"/>
      <c r="L499" s="68"/>
    </row>
    <row r="500" spans="1:12" ht="12.75" hidden="1">
      <c r="A500" s="67">
        <v>2037</v>
      </c>
      <c r="B500" s="60">
        <f t="shared" si="22"/>
        <v>1</v>
      </c>
      <c r="C500" s="27" t="s">
        <v>30</v>
      </c>
      <c r="D500" s="28">
        <v>63.22</v>
      </c>
      <c r="E500" s="30">
        <f t="shared" si="23"/>
        <v>66.78</v>
      </c>
      <c r="F500" s="31" t="s">
        <v>34</v>
      </c>
      <c r="G500" s="28">
        <v>1.78</v>
      </c>
      <c r="H500" s="27" t="s">
        <v>31</v>
      </c>
      <c r="I500" s="32" t="s">
        <v>71</v>
      </c>
      <c r="J500" s="32" t="s">
        <v>33</v>
      </c>
      <c r="K500" s="32"/>
      <c r="L500" s="68"/>
    </row>
    <row r="501" spans="1:12" ht="12.75" hidden="1">
      <c r="A501" s="67">
        <v>2144</v>
      </c>
      <c r="B501" s="60">
        <f t="shared" si="22"/>
      </c>
      <c r="C501" s="27" t="s">
        <v>30</v>
      </c>
      <c r="D501" s="28">
        <v>63.17</v>
      </c>
      <c r="E501" s="30">
        <f t="shared" si="23"/>
        <v>68.41</v>
      </c>
      <c r="F501" s="31" t="s">
        <v>34</v>
      </c>
      <c r="G501" s="28">
        <v>2.62</v>
      </c>
      <c r="H501" s="27" t="s">
        <v>31</v>
      </c>
      <c r="I501" s="32" t="s">
        <v>127</v>
      </c>
      <c r="J501" s="32" t="s">
        <v>33</v>
      </c>
      <c r="K501" s="32"/>
      <c r="L501" s="68"/>
    </row>
    <row r="502" spans="1:12" ht="12.75" hidden="1">
      <c r="A502" s="67">
        <v>2230</v>
      </c>
      <c r="B502" s="60">
        <f t="shared" si="22"/>
      </c>
      <c r="C502" s="27" t="s">
        <v>30</v>
      </c>
      <c r="D502" s="28">
        <v>63.09</v>
      </c>
      <c r="E502" s="30">
        <f t="shared" si="23"/>
        <v>70.15</v>
      </c>
      <c r="F502" s="31" t="s">
        <v>34</v>
      </c>
      <c r="G502" s="27">
        <v>3.53</v>
      </c>
      <c r="H502" s="27" t="s">
        <v>31</v>
      </c>
      <c r="I502" s="27" t="s">
        <v>191</v>
      </c>
      <c r="J502" s="27" t="s">
        <v>33</v>
      </c>
      <c r="K502" s="27"/>
      <c r="L502" s="68"/>
    </row>
    <row r="503" spans="1:12" ht="12.75" hidden="1">
      <c r="A503" s="67">
        <v>9919</v>
      </c>
      <c r="B503" s="60">
        <f t="shared" si="22"/>
      </c>
      <c r="C503" s="27" t="s">
        <v>30</v>
      </c>
      <c r="D503" s="28">
        <v>63</v>
      </c>
      <c r="E503" s="30">
        <f t="shared" si="23"/>
        <v>74.4</v>
      </c>
      <c r="F503" s="31"/>
      <c r="G503" s="28">
        <v>5.7</v>
      </c>
      <c r="H503" s="27" t="s">
        <v>384</v>
      </c>
      <c r="I503" s="37">
        <v>9919</v>
      </c>
      <c r="J503" s="27" t="s">
        <v>33</v>
      </c>
      <c r="K503" s="27">
        <v>1</v>
      </c>
      <c r="L503" s="68">
        <v>9919</v>
      </c>
    </row>
    <row r="504" spans="1:12" ht="12.75" hidden="1">
      <c r="A504" s="70" t="s">
        <v>685</v>
      </c>
      <c r="B504" s="60">
        <f t="shared" si="22"/>
      </c>
      <c r="C504" s="27" t="s">
        <v>30</v>
      </c>
      <c r="D504" s="40">
        <v>63</v>
      </c>
      <c r="E504" s="30">
        <f t="shared" si="23"/>
        <v>68</v>
      </c>
      <c r="F504" s="31" t="s">
        <v>34</v>
      </c>
      <c r="G504" s="40">
        <v>2.5</v>
      </c>
      <c r="H504" s="27" t="s">
        <v>31</v>
      </c>
      <c r="I504" s="32"/>
      <c r="J504" s="32" t="s">
        <v>33</v>
      </c>
      <c r="K504" s="32"/>
      <c r="L504" s="68"/>
    </row>
    <row r="505" spans="1:12" ht="12.75" hidden="1">
      <c r="A505" s="67">
        <v>2333</v>
      </c>
      <c r="B505" s="60">
        <f t="shared" si="22"/>
      </c>
      <c r="C505" s="27" t="s">
        <v>30</v>
      </c>
      <c r="D505" s="28">
        <v>62.87</v>
      </c>
      <c r="E505" s="30">
        <f t="shared" si="23"/>
        <v>73.53</v>
      </c>
      <c r="F505" s="31" t="s">
        <v>34</v>
      </c>
      <c r="G505" s="27">
        <v>5.33</v>
      </c>
      <c r="H505" s="27" t="s">
        <v>31</v>
      </c>
      <c r="I505" s="27" t="s">
        <v>270</v>
      </c>
      <c r="J505" s="27" t="s">
        <v>33</v>
      </c>
      <c r="K505" s="27"/>
      <c r="L505" s="68"/>
    </row>
    <row r="506" spans="1:12" ht="12.75" hidden="1">
      <c r="A506" s="70">
        <v>90004</v>
      </c>
      <c r="B506" s="60">
        <f t="shared" si="22"/>
      </c>
      <c r="C506" s="27" t="s">
        <v>30</v>
      </c>
      <c r="D506" s="28">
        <v>62.87</v>
      </c>
      <c r="E506" s="30">
        <f t="shared" si="23"/>
        <v>73.53</v>
      </c>
      <c r="F506" s="31" t="s">
        <v>34</v>
      </c>
      <c r="G506" s="28">
        <v>5.33</v>
      </c>
      <c r="H506" s="27" t="s">
        <v>436</v>
      </c>
      <c r="I506" s="27" t="s">
        <v>270</v>
      </c>
      <c r="J506" s="27" t="s">
        <v>409</v>
      </c>
      <c r="K506" s="27">
        <v>4</v>
      </c>
      <c r="L506" s="68">
        <v>90004</v>
      </c>
    </row>
    <row r="507" spans="1:12" ht="12.75" hidden="1">
      <c r="A507" s="67">
        <v>3749</v>
      </c>
      <c r="B507" s="60">
        <f t="shared" si="22"/>
      </c>
      <c r="C507" s="27" t="s">
        <v>30</v>
      </c>
      <c r="D507" s="28">
        <v>62</v>
      </c>
      <c r="E507" s="30">
        <f t="shared" si="23"/>
        <v>70</v>
      </c>
      <c r="F507" s="31" t="s">
        <v>34</v>
      </c>
      <c r="G507" s="28">
        <v>4</v>
      </c>
      <c r="H507" s="27" t="s">
        <v>31</v>
      </c>
      <c r="I507" s="27"/>
      <c r="J507" s="27" t="s">
        <v>33</v>
      </c>
      <c r="K507" s="27">
        <v>12</v>
      </c>
      <c r="L507" s="68">
        <v>7579</v>
      </c>
    </row>
    <row r="508" spans="1:12" ht="12.75" hidden="1">
      <c r="A508" s="67">
        <v>6013</v>
      </c>
      <c r="B508" s="60">
        <f t="shared" si="22"/>
      </c>
      <c r="C508" s="27" t="s">
        <v>30</v>
      </c>
      <c r="D508" s="28">
        <v>62</v>
      </c>
      <c r="E508" s="30">
        <f t="shared" si="23"/>
        <v>65</v>
      </c>
      <c r="F508" s="31" t="s">
        <v>34</v>
      </c>
      <c r="G508" s="28">
        <v>1.5</v>
      </c>
      <c r="H508" s="27" t="s">
        <v>31</v>
      </c>
      <c r="I508" s="32"/>
      <c r="J508" s="32" t="s">
        <v>33</v>
      </c>
      <c r="K508" s="32">
        <v>12</v>
      </c>
      <c r="L508" s="68" t="s">
        <v>419</v>
      </c>
    </row>
    <row r="509" spans="1:12" ht="12.75" hidden="1">
      <c r="A509" s="67">
        <v>9219</v>
      </c>
      <c r="B509" s="60">
        <f t="shared" si="22"/>
      </c>
      <c r="C509" s="27" t="s">
        <v>30</v>
      </c>
      <c r="D509" s="28">
        <v>62</v>
      </c>
      <c r="E509" s="30">
        <f t="shared" si="23"/>
        <v>66</v>
      </c>
      <c r="F509" s="31"/>
      <c r="G509" s="28">
        <v>2</v>
      </c>
      <c r="H509" s="27" t="s">
        <v>325</v>
      </c>
      <c r="I509" s="27"/>
      <c r="J509" s="27" t="s">
        <v>33</v>
      </c>
      <c r="K509" s="27"/>
      <c r="L509" s="68" t="s">
        <v>431</v>
      </c>
    </row>
    <row r="510" spans="1:12" ht="12.75" hidden="1">
      <c r="A510" s="70" t="s">
        <v>718</v>
      </c>
      <c r="B510" s="60">
        <f t="shared" si="22"/>
      </c>
      <c r="C510" s="27" t="s">
        <v>30</v>
      </c>
      <c r="D510" s="40">
        <v>62</v>
      </c>
      <c r="E510" s="30">
        <f t="shared" si="23"/>
        <v>69</v>
      </c>
      <c r="F510" s="31" t="s">
        <v>34</v>
      </c>
      <c r="G510" s="40">
        <v>3.5</v>
      </c>
      <c r="H510" s="27" t="s">
        <v>31</v>
      </c>
      <c r="I510" s="32"/>
      <c r="J510" s="32" t="s">
        <v>33</v>
      </c>
      <c r="K510" s="32"/>
      <c r="L510" s="68"/>
    </row>
    <row r="511" spans="1:12" ht="12.75" hidden="1">
      <c r="A511" s="70" t="s">
        <v>743</v>
      </c>
      <c r="B511" s="60">
        <f t="shared" si="22"/>
      </c>
      <c r="C511" s="27" t="s">
        <v>30</v>
      </c>
      <c r="D511" s="40">
        <v>62</v>
      </c>
      <c r="E511" s="30">
        <f t="shared" si="23"/>
        <v>67</v>
      </c>
      <c r="F511" s="31" t="s">
        <v>34</v>
      </c>
      <c r="G511" s="40">
        <v>2.5</v>
      </c>
      <c r="H511" s="27" t="s">
        <v>31</v>
      </c>
      <c r="I511" s="32"/>
      <c r="J511" s="32" t="s">
        <v>33</v>
      </c>
      <c r="K511" s="32"/>
      <c r="L511" s="68"/>
    </row>
    <row r="512" spans="1:12" ht="12.75" hidden="1">
      <c r="A512" s="70" t="s">
        <v>791</v>
      </c>
      <c r="B512" s="60">
        <f t="shared" si="22"/>
      </c>
      <c r="C512" s="27" t="s">
        <v>30</v>
      </c>
      <c r="D512" s="40">
        <v>62</v>
      </c>
      <c r="E512" s="30">
        <f t="shared" si="23"/>
        <v>70</v>
      </c>
      <c r="F512" s="31" t="s">
        <v>34</v>
      </c>
      <c r="G512" s="40">
        <v>4</v>
      </c>
      <c r="H512" s="27" t="s">
        <v>31</v>
      </c>
      <c r="I512" s="32"/>
      <c r="J512" s="32" t="s">
        <v>33</v>
      </c>
      <c r="K512" s="32"/>
      <c r="L512" s="68"/>
    </row>
    <row r="513" spans="1:12" ht="12.75" hidden="1">
      <c r="A513" s="70" t="s">
        <v>872</v>
      </c>
      <c r="B513" s="60">
        <f t="shared" si="22"/>
      </c>
      <c r="C513" s="27" t="s">
        <v>30</v>
      </c>
      <c r="D513" s="40">
        <v>62</v>
      </c>
      <c r="E513" s="30">
        <f t="shared" si="23"/>
        <v>68</v>
      </c>
      <c r="F513" s="31" t="s">
        <v>34</v>
      </c>
      <c r="G513" s="40">
        <v>3</v>
      </c>
      <c r="H513" s="27" t="s">
        <v>31</v>
      </c>
      <c r="I513" s="32"/>
      <c r="J513" s="32" t="s">
        <v>33</v>
      </c>
      <c r="K513" s="32"/>
      <c r="L513" s="68"/>
    </row>
    <row r="514" spans="1:12" ht="12.75" hidden="1">
      <c r="A514" s="67">
        <v>2143</v>
      </c>
      <c r="B514" s="60">
        <f t="shared" si="22"/>
      </c>
      <c r="C514" s="27" t="s">
        <v>30</v>
      </c>
      <c r="D514" s="28">
        <v>61.6</v>
      </c>
      <c r="E514" s="30">
        <f t="shared" si="23"/>
        <v>66.84</v>
      </c>
      <c r="F514" s="31" t="s">
        <v>34</v>
      </c>
      <c r="G514" s="28">
        <v>2.62</v>
      </c>
      <c r="H514" s="27" t="s">
        <v>31</v>
      </c>
      <c r="I514" s="32" t="s">
        <v>126</v>
      </c>
      <c r="J514" s="32" t="s">
        <v>33</v>
      </c>
      <c r="K514" s="32"/>
      <c r="L514" s="68"/>
    </row>
    <row r="515" spans="1:12" ht="12.75" hidden="1">
      <c r="A515" s="70" t="s">
        <v>648</v>
      </c>
      <c r="B515" s="60">
        <f t="shared" si="22"/>
      </c>
      <c r="C515" s="27" t="s">
        <v>30</v>
      </c>
      <c r="D515" s="40">
        <v>61.3</v>
      </c>
      <c r="E515" s="30">
        <f t="shared" si="23"/>
        <v>78.5</v>
      </c>
      <c r="F515" s="31" t="s">
        <v>34</v>
      </c>
      <c r="G515" s="40">
        <v>8.6</v>
      </c>
      <c r="H515" s="27" t="s">
        <v>31</v>
      </c>
      <c r="I515" s="32"/>
      <c r="J515" s="32" t="s">
        <v>33</v>
      </c>
      <c r="K515" s="32"/>
      <c r="L515" s="68"/>
    </row>
    <row r="516" spans="1:12" ht="12.75" hidden="1">
      <c r="A516" s="70" t="s">
        <v>503</v>
      </c>
      <c r="B516" s="60">
        <f t="shared" si="22"/>
      </c>
      <c r="C516" s="27" t="s">
        <v>30</v>
      </c>
      <c r="D516" s="40">
        <v>60.5</v>
      </c>
      <c r="E516" s="30">
        <f t="shared" si="23"/>
        <v>68.5</v>
      </c>
      <c r="F516" s="31" t="s">
        <v>34</v>
      </c>
      <c r="G516" s="40">
        <v>4</v>
      </c>
      <c r="H516" s="27" t="s">
        <v>31</v>
      </c>
      <c r="I516" s="32"/>
      <c r="J516" s="32" t="s">
        <v>33</v>
      </c>
      <c r="K516" s="32"/>
      <c r="L516" s="68"/>
    </row>
    <row r="517" spans="1:12" ht="12.75" hidden="1">
      <c r="A517" s="67">
        <v>2036</v>
      </c>
      <c r="B517" s="60">
        <f t="shared" si="22"/>
        <v>1</v>
      </c>
      <c r="C517" s="27" t="s">
        <v>30</v>
      </c>
      <c r="D517" s="28">
        <v>60.05</v>
      </c>
      <c r="E517" s="30">
        <f t="shared" si="23"/>
        <v>63.61</v>
      </c>
      <c r="F517" s="31" t="s">
        <v>34</v>
      </c>
      <c r="G517" s="28">
        <v>1.78</v>
      </c>
      <c r="H517" s="27" t="s">
        <v>31</v>
      </c>
      <c r="I517" s="32" t="s">
        <v>70</v>
      </c>
      <c r="J517" s="32" t="s">
        <v>33</v>
      </c>
      <c r="K517" s="32"/>
      <c r="L517" s="68"/>
    </row>
    <row r="518" spans="1:12" ht="12.75" hidden="1">
      <c r="A518" s="76">
        <v>5514</v>
      </c>
      <c r="B518" s="60">
        <f t="shared" si="22"/>
      </c>
      <c r="C518" s="41" t="s">
        <v>30</v>
      </c>
      <c r="D518" s="42">
        <v>60</v>
      </c>
      <c r="E518" s="43">
        <f t="shared" si="23"/>
        <v>71</v>
      </c>
      <c r="F518" s="44" t="s">
        <v>34</v>
      </c>
      <c r="G518" s="42">
        <v>5.5</v>
      </c>
      <c r="H518" s="41" t="s">
        <v>31</v>
      </c>
      <c r="I518" s="45"/>
      <c r="J518" s="45" t="s">
        <v>33</v>
      </c>
      <c r="K518" s="45">
        <v>16</v>
      </c>
      <c r="L518" s="77">
        <v>7161</v>
      </c>
    </row>
    <row r="519" spans="1:12" ht="12.75" hidden="1">
      <c r="A519" s="67">
        <v>6467</v>
      </c>
      <c r="B519" s="60">
        <f t="shared" si="22"/>
      </c>
      <c r="C519" s="27" t="s">
        <v>30</v>
      </c>
      <c r="D519" s="28">
        <v>60</v>
      </c>
      <c r="E519" s="30">
        <f t="shared" si="23"/>
        <v>70</v>
      </c>
      <c r="F519" s="31" t="s">
        <v>34</v>
      </c>
      <c r="G519" s="28">
        <v>5</v>
      </c>
      <c r="H519" s="27" t="s">
        <v>408</v>
      </c>
      <c r="I519" s="37" t="s">
        <v>34</v>
      </c>
      <c r="J519" s="27" t="s">
        <v>409</v>
      </c>
      <c r="K519" s="27"/>
      <c r="L519" s="68"/>
    </row>
    <row r="520" spans="1:12" ht="12.75" hidden="1">
      <c r="A520" s="78" t="s">
        <v>438</v>
      </c>
      <c r="B520" s="60">
        <f t="shared" si="22"/>
      </c>
      <c r="C520" s="27" t="s">
        <v>30</v>
      </c>
      <c r="D520" s="28">
        <v>60</v>
      </c>
      <c r="E520" s="30">
        <f t="shared" si="23"/>
        <v>64</v>
      </c>
      <c r="F520" s="31" t="s">
        <v>34</v>
      </c>
      <c r="G520" s="28">
        <v>2</v>
      </c>
      <c r="H520" s="27" t="s">
        <v>31</v>
      </c>
      <c r="I520" s="32"/>
      <c r="J520" s="32" t="s">
        <v>33</v>
      </c>
      <c r="K520" s="32">
        <v>10</v>
      </c>
      <c r="L520" s="68">
        <v>7101</v>
      </c>
    </row>
    <row r="521" spans="1:12" ht="12.75" hidden="1">
      <c r="A521" s="70" t="s">
        <v>526</v>
      </c>
      <c r="B521" s="60">
        <f t="shared" si="22"/>
      </c>
      <c r="C521" s="27" t="s">
        <v>30</v>
      </c>
      <c r="D521" s="40">
        <v>60</v>
      </c>
      <c r="E521" s="30">
        <f t="shared" si="23"/>
        <v>64</v>
      </c>
      <c r="F521" s="31" t="s">
        <v>34</v>
      </c>
      <c r="G521" s="40">
        <v>2</v>
      </c>
      <c r="H521" s="27" t="s">
        <v>31</v>
      </c>
      <c r="I521" s="32"/>
      <c r="J521" s="32" t="s">
        <v>33</v>
      </c>
      <c r="K521" s="32"/>
      <c r="L521" s="68"/>
    </row>
    <row r="522" spans="1:12" ht="12.75" hidden="1">
      <c r="A522" s="70" t="s">
        <v>665</v>
      </c>
      <c r="B522" s="60">
        <f t="shared" si="22"/>
      </c>
      <c r="C522" s="27" t="s">
        <v>30</v>
      </c>
      <c r="D522" s="40">
        <v>60</v>
      </c>
      <c r="E522" s="30">
        <f t="shared" si="23"/>
        <v>68</v>
      </c>
      <c r="F522" s="31" t="s">
        <v>34</v>
      </c>
      <c r="G522" s="40">
        <v>4</v>
      </c>
      <c r="H522" s="27" t="s">
        <v>31</v>
      </c>
      <c r="I522" s="32"/>
      <c r="J522" s="32" t="s">
        <v>33</v>
      </c>
      <c r="K522" s="32"/>
      <c r="L522" s="68"/>
    </row>
    <row r="523" spans="1:12" ht="12.75" hidden="1">
      <c r="A523" s="70" t="s">
        <v>666</v>
      </c>
      <c r="B523" s="60">
        <f t="shared" si="22"/>
      </c>
      <c r="C523" s="27" t="s">
        <v>30</v>
      </c>
      <c r="D523" s="40">
        <v>60</v>
      </c>
      <c r="E523" s="30">
        <f aca="true" t="shared" si="24" ref="E523:E554">D523+(G523*2)</f>
        <v>70</v>
      </c>
      <c r="F523" s="31" t="s">
        <v>34</v>
      </c>
      <c r="G523" s="40">
        <v>5</v>
      </c>
      <c r="H523" s="27" t="s">
        <v>31</v>
      </c>
      <c r="I523" s="32"/>
      <c r="J523" s="32" t="s">
        <v>33</v>
      </c>
      <c r="K523" s="32"/>
      <c r="L523" s="68"/>
    </row>
    <row r="524" spans="1:12" ht="12.75" hidden="1">
      <c r="A524" s="70" t="s">
        <v>695</v>
      </c>
      <c r="B524" s="60">
        <f t="shared" si="22"/>
      </c>
      <c r="C524" s="27" t="s">
        <v>30</v>
      </c>
      <c r="D524" s="40">
        <v>60</v>
      </c>
      <c r="E524" s="30">
        <f t="shared" si="24"/>
        <v>65</v>
      </c>
      <c r="F524" s="31" t="s">
        <v>34</v>
      </c>
      <c r="G524" s="40">
        <v>2.5</v>
      </c>
      <c r="H524" s="27" t="s">
        <v>31</v>
      </c>
      <c r="I524" s="32"/>
      <c r="J524" s="32" t="s">
        <v>33</v>
      </c>
      <c r="K524" s="32"/>
      <c r="L524" s="68"/>
    </row>
    <row r="525" spans="1:12" ht="12.75" hidden="1">
      <c r="A525" s="70" t="s">
        <v>890</v>
      </c>
      <c r="B525" s="60">
        <f t="shared" si="22"/>
      </c>
      <c r="C525" s="27" t="s">
        <v>30</v>
      </c>
      <c r="D525" s="40">
        <v>60</v>
      </c>
      <c r="E525" s="30">
        <f t="shared" si="24"/>
        <v>66</v>
      </c>
      <c r="F525" s="31" t="s">
        <v>34</v>
      </c>
      <c r="G525" s="40">
        <v>3</v>
      </c>
      <c r="H525" s="27" t="s">
        <v>31</v>
      </c>
      <c r="I525" s="32"/>
      <c r="J525" s="32" t="s">
        <v>33</v>
      </c>
      <c r="K525" s="32"/>
      <c r="L525" s="68"/>
    </row>
    <row r="526" spans="1:12" ht="12.75" hidden="1">
      <c r="A526" s="67">
        <v>2142</v>
      </c>
      <c r="B526" s="60">
        <f t="shared" si="22"/>
      </c>
      <c r="C526" s="27" t="s">
        <v>30</v>
      </c>
      <c r="D526" s="28">
        <v>59.99</v>
      </c>
      <c r="E526" s="30">
        <f t="shared" si="24"/>
        <v>65.23</v>
      </c>
      <c r="F526" s="31" t="s">
        <v>34</v>
      </c>
      <c r="G526" s="28">
        <v>2.62</v>
      </c>
      <c r="H526" s="27" t="s">
        <v>31</v>
      </c>
      <c r="I526" s="32" t="s">
        <v>125</v>
      </c>
      <c r="J526" s="32" t="s">
        <v>33</v>
      </c>
      <c r="K526" s="32"/>
      <c r="L526" s="68"/>
    </row>
    <row r="527" spans="1:12" ht="12.75" hidden="1">
      <c r="A527" s="67">
        <v>2229</v>
      </c>
      <c r="B527" s="60">
        <f t="shared" si="22"/>
      </c>
      <c r="C527" s="27" t="s">
        <v>30</v>
      </c>
      <c r="D527" s="28">
        <v>59.92</v>
      </c>
      <c r="E527" s="30">
        <f t="shared" si="24"/>
        <v>66.98</v>
      </c>
      <c r="F527" s="31" t="s">
        <v>34</v>
      </c>
      <c r="G527" s="27">
        <v>3.53</v>
      </c>
      <c r="H527" s="27" t="s">
        <v>31</v>
      </c>
      <c r="I527" s="27" t="s">
        <v>190</v>
      </c>
      <c r="J527" s="27" t="s">
        <v>33</v>
      </c>
      <c r="K527" s="27"/>
      <c r="L527" s="68"/>
    </row>
    <row r="528" spans="1:12" ht="12.75" hidden="1">
      <c r="A528" s="67">
        <v>2332</v>
      </c>
      <c r="B528" s="60">
        <f t="shared" si="22"/>
      </c>
      <c r="C528" s="27" t="s">
        <v>30</v>
      </c>
      <c r="D528" s="28">
        <v>59.69</v>
      </c>
      <c r="E528" s="30">
        <f t="shared" si="24"/>
        <v>70.35</v>
      </c>
      <c r="F528" s="31" t="s">
        <v>34</v>
      </c>
      <c r="G528" s="27">
        <v>5.33</v>
      </c>
      <c r="H528" s="27" t="s">
        <v>31</v>
      </c>
      <c r="I528" s="27" t="s">
        <v>269</v>
      </c>
      <c r="J528" s="27" t="s">
        <v>33</v>
      </c>
      <c r="K528" s="27"/>
      <c r="L528" s="68"/>
    </row>
    <row r="529" spans="1:12" ht="12.75" hidden="1">
      <c r="A529" s="70" t="s">
        <v>583</v>
      </c>
      <c r="B529" s="60">
        <f t="shared" si="22"/>
      </c>
      <c r="C529" s="27" t="s">
        <v>30</v>
      </c>
      <c r="D529" s="40">
        <v>59.6</v>
      </c>
      <c r="E529" s="30">
        <f t="shared" si="24"/>
        <v>71</v>
      </c>
      <c r="F529" s="31" t="s">
        <v>34</v>
      </c>
      <c r="G529" s="40">
        <v>5.7</v>
      </c>
      <c r="H529" s="27" t="s">
        <v>31</v>
      </c>
      <c r="I529" s="32"/>
      <c r="J529" s="32" t="s">
        <v>33</v>
      </c>
      <c r="K529" s="32"/>
      <c r="L529" s="68"/>
    </row>
    <row r="530" spans="1:12" ht="12.75" hidden="1">
      <c r="A530" s="67">
        <v>5284</v>
      </c>
      <c r="B530" s="60">
        <f t="shared" si="22"/>
      </c>
      <c r="C530" s="27" t="s">
        <v>30</v>
      </c>
      <c r="D530" s="28">
        <v>59.5</v>
      </c>
      <c r="E530" s="30">
        <f t="shared" si="24"/>
        <v>70.9</v>
      </c>
      <c r="F530" s="31" t="s">
        <v>34</v>
      </c>
      <c r="G530" s="28">
        <v>5.7</v>
      </c>
      <c r="H530" s="27" t="s">
        <v>31</v>
      </c>
      <c r="I530" s="32"/>
      <c r="J530" s="32" t="s">
        <v>33</v>
      </c>
      <c r="K530" s="32">
        <v>1</v>
      </c>
      <c r="L530" s="68">
        <v>5284</v>
      </c>
    </row>
    <row r="531" spans="1:12" ht="12.75" hidden="1">
      <c r="A531" s="67">
        <v>2932</v>
      </c>
      <c r="B531" s="60">
        <f t="shared" si="22"/>
      </c>
      <c r="C531" s="27" t="s">
        <v>30</v>
      </c>
      <c r="D531" s="28">
        <v>59.36</v>
      </c>
      <c r="E531" s="30">
        <f t="shared" si="24"/>
        <v>65.36</v>
      </c>
      <c r="F531" s="31" t="s">
        <v>34</v>
      </c>
      <c r="G531" s="28">
        <v>3</v>
      </c>
      <c r="H531" s="37" t="s">
        <v>384</v>
      </c>
      <c r="I531" s="27" t="s">
        <v>397</v>
      </c>
      <c r="J531" s="27" t="s">
        <v>33</v>
      </c>
      <c r="K531" s="27"/>
      <c r="L531" s="68"/>
    </row>
    <row r="532" spans="1:12" ht="12.75" hidden="1">
      <c r="A532" s="67">
        <v>5294</v>
      </c>
      <c r="B532" s="60">
        <f t="shared" si="22"/>
      </c>
      <c r="C532" s="27" t="s">
        <v>30</v>
      </c>
      <c r="D532" s="28">
        <v>59</v>
      </c>
      <c r="E532" s="30">
        <f t="shared" si="24"/>
        <v>72</v>
      </c>
      <c r="F532" s="31" t="s">
        <v>34</v>
      </c>
      <c r="G532" s="28">
        <v>6.5</v>
      </c>
      <c r="H532" s="27" t="s">
        <v>31</v>
      </c>
      <c r="I532" s="32"/>
      <c r="J532" s="32" t="s">
        <v>33</v>
      </c>
      <c r="K532" s="32">
        <v>12</v>
      </c>
      <c r="L532" s="68">
        <v>5294</v>
      </c>
    </row>
    <row r="533" spans="1:12" ht="12.75" hidden="1">
      <c r="A533" s="70" t="s">
        <v>594</v>
      </c>
      <c r="B533" s="60">
        <f t="shared" si="22"/>
      </c>
      <c r="C533" s="27" t="s">
        <v>30</v>
      </c>
      <c r="D533" s="40">
        <v>59</v>
      </c>
      <c r="E533" s="30">
        <f t="shared" si="24"/>
        <v>65</v>
      </c>
      <c r="F533" s="31" t="s">
        <v>34</v>
      </c>
      <c r="G533" s="40">
        <v>3</v>
      </c>
      <c r="H533" s="27" t="s">
        <v>31</v>
      </c>
      <c r="I533" s="32"/>
      <c r="J533" s="32" t="s">
        <v>33</v>
      </c>
      <c r="K533" s="32"/>
      <c r="L533" s="68"/>
    </row>
    <row r="534" spans="1:12" ht="12.75" hidden="1">
      <c r="A534" s="70" t="s">
        <v>613</v>
      </c>
      <c r="B534" s="60">
        <f t="shared" si="22"/>
      </c>
      <c r="C534" s="27" t="s">
        <v>30</v>
      </c>
      <c r="D534" s="40">
        <v>59</v>
      </c>
      <c r="E534" s="30">
        <f t="shared" si="24"/>
        <v>63</v>
      </c>
      <c r="F534" s="31" t="s">
        <v>34</v>
      </c>
      <c r="G534" s="40">
        <v>2</v>
      </c>
      <c r="H534" s="27" t="s">
        <v>31</v>
      </c>
      <c r="I534" s="32"/>
      <c r="J534" s="32" t="s">
        <v>33</v>
      </c>
      <c r="K534" s="32"/>
      <c r="L534" s="68"/>
    </row>
    <row r="535" spans="1:12" ht="12.75" hidden="1">
      <c r="A535" s="70" t="s">
        <v>848</v>
      </c>
      <c r="B535" s="60">
        <f t="shared" si="22"/>
      </c>
      <c r="C535" s="27" t="s">
        <v>30</v>
      </c>
      <c r="D535" s="40">
        <v>59</v>
      </c>
      <c r="E535" s="30">
        <f t="shared" si="24"/>
        <v>64</v>
      </c>
      <c r="F535" s="31" t="s">
        <v>34</v>
      </c>
      <c r="G535" s="40">
        <v>2.5</v>
      </c>
      <c r="H535" s="27" t="s">
        <v>31</v>
      </c>
      <c r="I535" s="32"/>
      <c r="J535" s="32" t="s">
        <v>33</v>
      </c>
      <c r="K535" s="32"/>
      <c r="L535" s="68"/>
    </row>
    <row r="536" spans="1:12" ht="12.75" hidden="1">
      <c r="A536" s="70" t="s">
        <v>683</v>
      </c>
      <c r="B536" s="60">
        <f t="shared" si="22"/>
      </c>
      <c r="C536" s="27" t="s">
        <v>30</v>
      </c>
      <c r="D536" s="40">
        <v>58.75</v>
      </c>
      <c r="E536" s="30">
        <f t="shared" si="24"/>
        <v>65.81</v>
      </c>
      <c r="F536" s="31" t="s">
        <v>34</v>
      </c>
      <c r="G536" s="40">
        <v>3.53</v>
      </c>
      <c r="H536" s="27" t="s">
        <v>31</v>
      </c>
      <c r="I536" s="32"/>
      <c r="J536" s="32" t="s">
        <v>33</v>
      </c>
      <c r="K536" s="32"/>
      <c r="L536" s="68"/>
    </row>
    <row r="537" spans="1:12" ht="12.75" hidden="1">
      <c r="A537" s="67">
        <v>2141</v>
      </c>
      <c r="B537" s="60">
        <f t="shared" si="22"/>
      </c>
      <c r="C537" s="27" t="s">
        <v>30</v>
      </c>
      <c r="D537" s="28">
        <v>58.42</v>
      </c>
      <c r="E537" s="30">
        <f t="shared" si="24"/>
        <v>63.660000000000004</v>
      </c>
      <c r="F537" s="31" t="s">
        <v>34</v>
      </c>
      <c r="G537" s="28">
        <v>2.62</v>
      </c>
      <c r="H537" s="27" t="s">
        <v>31</v>
      </c>
      <c r="I537" s="32" t="s">
        <v>124</v>
      </c>
      <c r="J537" s="32" t="s">
        <v>33</v>
      </c>
      <c r="K537" s="32"/>
      <c r="L537" s="68"/>
    </row>
    <row r="538" spans="1:12" ht="12.75" hidden="1">
      <c r="A538" s="67">
        <v>9879</v>
      </c>
      <c r="B538" s="60">
        <f t="shared" si="22"/>
      </c>
      <c r="C538" s="27" t="s">
        <v>30</v>
      </c>
      <c r="D538" s="28">
        <v>58</v>
      </c>
      <c r="E538" s="28">
        <f t="shared" si="24"/>
        <v>71.98</v>
      </c>
      <c r="F538" s="28"/>
      <c r="G538" s="28">
        <v>6.99</v>
      </c>
      <c r="H538" s="27" t="s">
        <v>31</v>
      </c>
      <c r="I538" s="27">
        <v>9879</v>
      </c>
      <c r="J538" s="27" t="s">
        <v>33</v>
      </c>
      <c r="K538" s="27">
        <v>1</v>
      </c>
      <c r="L538" s="68">
        <v>9879</v>
      </c>
    </row>
    <row r="539" spans="1:12" ht="12.75" hidden="1">
      <c r="A539" s="70" t="s">
        <v>907</v>
      </c>
      <c r="B539" s="60">
        <f t="shared" si="22"/>
      </c>
      <c r="C539" s="27" t="s">
        <v>30</v>
      </c>
      <c r="D539" s="40">
        <v>58</v>
      </c>
      <c r="E539" s="30">
        <f t="shared" si="24"/>
        <v>64</v>
      </c>
      <c r="F539" s="31" t="s">
        <v>34</v>
      </c>
      <c r="G539" s="40">
        <v>3</v>
      </c>
      <c r="H539" s="27" t="s">
        <v>31</v>
      </c>
      <c r="I539" s="32"/>
      <c r="J539" s="32" t="s">
        <v>33</v>
      </c>
      <c r="K539" s="32"/>
      <c r="L539" s="68"/>
    </row>
    <row r="540" spans="1:12" ht="12.75" hidden="1">
      <c r="A540" s="67">
        <v>1307</v>
      </c>
      <c r="B540" s="60">
        <f aca="true" t="shared" si="25" ref="B540:B603">IF(G540=$D$5,IF(D540&lt;$D$3,IF(I540&lt;&gt;0,1,""),""),"")</f>
      </c>
      <c r="C540" s="27" t="s">
        <v>30</v>
      </c>
      <c r="D540" s="28">
        <v>57</v>
      </c>
      <c r="E540" s="30">
        <f t="shared" si="24"/>
        <v>65</v>
      </c>
      <c r="F540" s="31" t="s">
        <v>34</v>
      </c>
      <c r="G540" s="28">
        <v>4</v>
      </c>
      <c r="H540" s="27" t="s">
        <v>31</v>
      </c>
      <c r="I540" s="32"/>
      <c r="J540" s="27" t="s">
        <v>33</v>
      </c>
      <c r="K540" s="32"/>
      <c r="L540" s="68">
        <v>7172</v>
      </c>
    </row>
    <row r="541" spans="1:12" ht="12.75" hidden="1">
      <c r="A541" s="67">
        <v>6019</v>
      </c>
      <c r="B541" s="60">
        <f t="shared" si="25"/>
      </c>
      <c r="C541" s="27" t="s">
        <v>30</v>
      </c>
      <c r="D541" s="28">
        <v>57</v>
      </c>
      <c r="E541" s="30">
        <f t="shared" si="24"/>
        <v>60</v>
      </c>
      <c r="F541" s="31" t="s">
        <v>34</v>
      </c>
      <c r="G541" s="28">
        <v>1.5</v>
      </c>
      <c r="H541" s="27" t="s">
        <v>31</v>
      </c>
      <c r="I541" s="32"/>
      <c r="J541" s="32" t="s">
        <v>33</v>
      </c>
      <c r="K541" s="32">
        <v>16</v>
      </c>
      <c r="L541" s="68">
        <v>7084</v>
      </c>
    </row>
    <row r="542" spans="1:12" ht="12.75" hidden="1">
      <c r="A542" s="70" t="s">
        <v>467</v>
      </c>
      <c r="B542" s="60">
        <f t="shared" si="25"/>
      </c>
      <c r="C542" s="27" t="s">
        <v>30</v>
      </c>
      <c r="D542" s="40">
        <v>57</v>
      </c>
      <c r="E542" s="30">
        <f t="shared" si="24"/>
        <v>60</v>
      </c>
      <c r="F542" s="31" t="s">
        <v>34</v>
      </c>
      <c r="G542" s="40">
        <v>1.5</v>
      </c>
      <c r="H542" s="27" t="s">
        <v>31</v>
      </c>
      <c r="I542" s="32"/>
      <c r="J542" s="32" t="s">
        <v>33</v>
      </c>
      <c r="K542" s="32"/>
      <c r="L542" s="68"/>
    </row>
    <row r="543" spans="1:12" ht="12.75" hidden="1">
      <c r="A543" s="70" t="s">
        <v>492</v>
      </c>
      <c r="B543" s="60">
        <f t="shared" si="25"/>
      </c>
      <c r="C543" s="27" t="s">
        <v>30</v>
      </c>
      <c r="D543" s="40">
        <v>57</v>
      </c>
      <c r="E543" s="30">
        <f t="shared" si="24"/>
        <v>65</v>
      </c>
      <c r="F543" s="31" t="s">
        <v>34</v>
      </c>
      <c r="G543" s="40">
        <v>4</v>
      </c>
      <c r="H543" s="27" t="s">
        <v>31</v>
      </c>
      <c r="I543" s="32"/>
      <c r="J543" s="32" t="s">
        <v>33</v>
      </c>
      <c r="K543" s="32"/>
      <c r="L543" s="68"/>
    </row>
    <row r="544" spans="1:12" ht="12.75" hidden="1">
      <c r="A544" s="70" t="s">
        <v>824</v>
      </c>
      <c r="B544" s="60">
        <f t="shared" si="25"/>
      </c>
      <c r="C544" s="27" t="s">
        <v>30</v>
      </c>
      <c r="D544" s="40">
        <v>57</v>
      </c>
      <c r="E544" s="30">
        <f t="shared" si="24"/>
        <v>61</v>
      </c>
      <c r="F544" s="31" t="s">
        <v>34</v>
      </c>
      <c r="G544" s="40">
        <v>2</v>
      </c>
      <c r="H544" s="27" t="s">
        <v>31</v>
      </c>
      <c r="I544" s="32"/>
      <c r="J544" s="32" t="s">
        <v>33</v>
      </c>
      <c r="K544" s="32"/>
      <c r="L544" s="68"/>
    </row>
    <row r="545" spans="1:12" ht="12.75" hidden="1">
      <c r="A545" s="67">
        <v>2035</v>
      </c>
      <c r="B545" s="60">
        <f t="shared" si="25"/>
        <v>1</v>
      </c>
      <c r="C545" s="27" t="s">
        <v>30</v>
      </c>
      <c r="D545" s="28">
        <v>56.87</v>
      </c>
      <c r="E545" s="30">
        <f t="shared" si="24"/>
        <v>60.43</v>
      </c>
      <c r="F545" s="31" t="s">
        <v>34</v>
      </c>
      <c r="G545" s="28">
        <v>1.78</v>
      </c>
      <c r="H545" s="27" t="s">
        <v>31</v>
      </c>
      <c r="I545" s="32" t="s">
        <v>69</v>
      </c>
      <c r="J545" s="32" t="s">
        <v>33</v>
      </c>
      <c r="K545" s="32"/>
      <c r="L545" s="68"/>
    </row>
    <row r="546" spans="1:12" ht="12.75" hidden="1">
      <c r="A546" s="67">
        <v>2140</v>
      </c>
      <c r="B546" s="60">
        <f t="shared" si="25"/>
      </c>
      <c r="C546" s="27" t="s">
        <v>30</v>
      </c>
      <c r="D546" s="28">
        <v>56.82</v>
      </c>
      <c r="E546" s="30">
        <f t="shared" si="24"/>
        <v>62.06</v>
      </c>
      <c r="F546" s="31" t="s">
        <v>34</v>
      </c>
      <c r="G546" s="28">
        <v>2.62</v>
      </c>
      <c r="H546" s="27" t="s">
        <v>31</v>
      </c>
      <c r="I546" s="32" t="s">
        <v>123</v>
      </c>
      <c r="J546" s="32" t="s">
        <v>33</v>
      </c>
      <c r="K546" s="32"/>
      <c r="L546" s="68"/>
    </row>
    <row r="547" spans="1:12" ht="12.75" hidden="1">
      <c r="A547" s="67">
        <v>2228</v>
      </c>
      <c r="B547" s="60">
        <f t="shared" si="25"/>
      </c>
      <c r="C547" s="27" t="s">
        <v>30</v>
      </c>
      <c r="D547" s="28">
        <v>56.74</v>
      </c>
      <c r="E547" s="30">
        <f t="shared" si="24"/>
        <v>63.800000000000004</v>
      </c>
      <c r="F547" s="31" t="s">
        <v>34</v>
      </c>
      <c r="G547" s="27">
        <v>3.53</v>
      </c>
      <c r="H547" s="27" t="s">
        <v>31</v>
      </c>
      <c r="I547" s="27" t="s">
        <v>189</v>
      </c>
      <c r="J547" s="32" t="s">
        <v>33</v>
      </c>
      <c r="K547" s="27"/>
      <c r="L547" s="68"/>
    </row>
    <row r="548" spans="1:12" ht="12.75" hidden="1">
      <c r="A548" s="67">
        <v>2331</v>
      </c>
      <c r="B548" s="60">
        <f t="shared" si="25"/>
      </c>
      <c r="C548" s="27" t="s">
        <v>30</v>
      </c>
      <c r="D548" s="28">
        <v>56.52</v>
      </c>
      <c r="E548" s="30">
        <f t="shared" si="24"/>
        <v>67.18</v>
      </c>
      <c r="F548" s="31" t="s">
        <v>34</v>
      </c>
      <c r="G548" s="27">
        <v>5.33</v>
      </c>
      <c r="H548" s="27" t="s">
        <v>31</v>
      </c>
      <c r="I548" s="27" t="s">
        <v>268</v>
      </c>
      <c r="J548" s="32" t="s">
        <v>33</v>
      </c>
      <c r="K548" s="27"/>
      <c r="L548" s="68"/>
    </row>
    <row r="549" spans="1:12" ht="12.75" hidden="1">
      <c r="A549" s="67">
        <v>5215</v>
      </c>
      <c r="B549" s="60">
        <f t="shared" si="25"/>
      </c>
      <c r="C549" s="27" t="s">
        <v>30</v>
      </c>
      <c r="D549" s="28">
        <v>56.5</v>
      </c>
      <c r="E549" s="30">
        <f t="shared" si="24"/>
        <v>62.74</v>
      </c>
      <c r="F549" s="31" t="s">
        <v>34</v>
      </c>
      <c r="G549" s="28">
        <v>3.12</v>
      </c>
      <c r="H549" s="27" t="s">
        <v>31</v>
      </c>
      <c r="I549" s="32"/>
      <c r="J549" s="32" t="s">
        <v>33</v>
      </c>
      <c r="K549" s="32">
        <v>5</v>
      </c>
      <c r="L549" s="68">
        <v>5215</v>
      </c>
    </row>
    <row r="550" spans="1:12" ht="12.75" hidden="1">
      <c r="A550" s="70">
        <v>5215</v>
      </c>
      <c r="B550" s="60">
        <f t="shared" si="25"/>
      </c>
      <c r="C550" s="27" t="s">
        <v>30</v>
      </c>
      <c r="D550" s="40">
        <v>56.15</v>
      </c>
      <c r="E550" s="30">
        <f t="shared" si="24"/>
        <v>62.449999999999996</v>
      </c>
      <c r="F550" s="31"/>
      <c r="G550" s="40">
        <v>3.15</v>
      </c>
      <c r="H550" s="27" t="s">
        <v>31</v>
      </c>
      <c r="I550" s="32"/>
      <c r="J550" s="32" t="s">
        <v>33</v>
      </c>
      <c r="K550" s="32"/>
      <c r="L550" s="68"/>
    </row>
    <row r="551" spans="1:12" ht="12.75" hidden="1">
      <c r="A551" s="70" t="s">
        <v>584</v>
      </c>
      <c r="B551" s="60">
        <f t="shared" si="25"/>
      </c>
      <c r="C551" s="27" t="s">
        <v>30</v>
      </c>
      <c r="D551" s="40">
        <v>55.5</v>
      </c>
      <c r="E551" s="30">
        <f t="shared" si="24"/>
        <v>61.5</v>
      </c>
      <c r="F551" s="31" t="s">
        <v>34</v>
      </c>
      <c r="G551" s="40">
        <v>3</v>
      </c>
      <c r="H551" s="27" t="s">
        <v>31</v>
      </c>
      <c r="I551" s="32"/>
      <c r="J551" s="32" t="s">
        <v>33</v>
      </c>
      <c r="K551" s="32"/>
      <c r="L551" s="68"/>
    </row>
    <row r="552" spans="1:12" ht="12.75" hidden="1">
      <c r="A552" s="67">
        <v>2139</v>
      </c>
      <c r="B552" s="60">
        <f t="shared" si="25"/>
      </c>
      <c r="C552" s="27" t="s">
        <v>30</v>
      </c>
      <c r="D552" s="28">
        <v>55.25</v>
      </c>
      <c r="E552" s="30">
        <f t="shared" si="24"/>
        <v>60.49</v>
      </c>
      <c r="F552" s="31" t="s">
        <v>34</v>
      </c>
      <c r="G552" s="28">
        <v>2.62</v>
      </c>
      <c r="H552" s="27" t="s">
        <v>31</v>
      </c>
      <c r="I552" s="32" t="s">
        <v>122</v>
      </c>
      <c r="J552" s="32" t="s">
        <v>33</v>
      </c>
      <c r="K552" s="32"/>
      <c r="L552" s="68"/>
    </row>
    <row r="553" spans="1:12" ht="12.75" hidden="1">
      <c r="A553" s="67">
        <v>6012</v>
      </c>
      <c r="B553" s="60">
        <f t="shared" si="25"/>
      </c>
      <c r="C553" s="27" t="s">
        <v>30</v>
      </c>
      <c r="D553" s="28">
        <v>55</v>
      </c>
      <c r="E553" s="30">
        <f t="shared" si="24"/>
        <v>58</v>
      </c>
      <c r="F553" s="31" t="s">
        <v>34</v>
      </c>
      <c r="G553" s="28">
        <v>1.5</v>
      </c>
      <c r="H553" s="27" t="s">
        <v>31</v>
      </c>
      <c r="I553" s="39" t="s">
        <v>34</v>
      </c>
      <c r="J553" s="32" t="s">
        <v>33</v>
      </c>
      <c r="K553" s="32">
        <v>15</v>
      </c>
      <c r="L553" s="68" t="s">
        <v>417</v>
      </c>
    </row>
    <row r="554" spans="1:12" ht="12.75" hidden="1">
      <c r="A554" s="67">
        <v>9565</v>
      </c>
      <c r="B554" s="60">
        <f t="shared" si="25"/>
      </c>
      <c r="C554" s="27" t="s">
        <v>30</v>
      </c>
      <c r="D554" s="28">
        <v>55</v>
      </c>
      <c r="E554" s="30">
        <f t="shared" si="24"/>
        <v>59</v>
      </c>
      <c r="F554" s="31" t="s">
        <v>34</v>
      </c>
      <c r="G554" s="28">
        <v>2</v>
      </c>
      <c r="H554" s="27" t="s">
        <v>31</v>
      </c>
      <c r="I554" s="39" t="s">
        <v>34</v>
      </c>
      <c r="J554" s="32" t="s">
        <v>33</v>
      </c>
      <c r="K554" s="32"/>
      <c r="L554" s="68">
        <v>9565</v>
      </c>
    </row>
    <row r="555" spans="1:12" ht="102" hidden="1">
      <c r="A555" s="70">
        <v>9110</v>
      </c>
      <c r="B555" s="60">
        <f t="shared" si="25"/>
      </c>
      <c r="C555" s="27" t="s">
        <v>30</v>
      </c>
      <c r="D555" s="40">
        <v>54</v>
      </c>
      <c r="E555" s="30">
        <f aca="true" t="shared" si="26" ref="E555:E560">D555+(G555*2)</f>
        <v>59</v>
      </c>
      <c r="F555" s="31" t="s">
        <v>34</v>
      </c>
      <c r="G555" s="40">
        <v>2.5</v>
      </c>
      <c r="H555" s="27" t="s">
        <v>31</v>
      </c>
      <c r="I555" s="39"/>
      <c r="J555" s="32" t="s">
        <v>33</v>
      </c>
      <c r="K555" s="32" t="s">
        <v>418</v>
      </c>
      <c r="L555" s="68"/>
    </row>
    <row r="556" spans="1:12" ht="12.75" hidden="1">
      <c r="A556" s="70" t="s">
        <v>456</v>
      </c>
      <c r="B556" s="60">
        <f t="shared" si="25"/>
      </c>
      <c r="C556" s="27" t="s">
        <v>30</v>
      </c>
      <c r="D556" s="40">
        <v>54</v>
      </c>
      <c r="E556" s="30">
        <f t="shared" si="26"/>
        <v>59.28</v>
      </c>
      <c r="F556" s="31" t="s">
        <v>34</v>
      </c>
      <c r="G556" s="40">
        <v>2.64</v>
      </c>
      <c r="H556" s="27" t="s">
        <v>31</v>
      </c>
      <c r="I556" s="39" t="s">
        <v>34</v>
      </c>
      <c r="J556" s="32" t="s">
        <v>33</v>
      </c>
      <c r="K556" s="32"/>
      <c r="L556" s="68"/>
    </row>
    <row r="557" spans="1:12" ht="12.75" hidden="1">
      <c r="A557" s="70" t="s">
        <v>573</v>
      </c>
      <c r="B557" s="60">
        <f t="shared" si="25"/>
      </c>
      <c r="C557" s="27" t="s">
        <v>30</v>
      </c>
      <c r="D557" s="40">
        <v>54</v>
      </c>
      <c r="E557" s="30">
        <f t="shared" si="26"/>
        <v>60</v>
      </c>
      <c r="F557" s="31" t="s">
        <v>34</v>
      </c>
      <c r="G557" s="40">
        <v>3</v>
      </c>
      <c r="H557" s="27" t="s">
        <v>31</v>
      </c>
      <c r="I557" s="39" t="s">
        <v>34</v>
      </c>
      <c r="J557" s="32" t="s">
        <v>33</v>
      </c>
      <c r="K557" s="32"/>
      <c r="L557" s="68"/>
    </row>
    <row r="558" spans="1:12" ht="12.75" hidden="1">
      <c r="A558" s="67">
        <v>9715</v>
      </c>
      <c r="B558" s="60">
        <f t="shared" si="25"/>
      </c>
      <c r="C558" s="27" t="s">
        <v>30</v>
      </c>
      <c r="D558" s="28">
        <v>53.9</v>
      </c>
      <c r="E558" s="30">
        <f t="shared" si="26"/>
        <v>59.9</v>
      </c>
      <c r="F558" s="31"/>
      <c r="G558" s="28">
        <v>3</v>
      </c>
      <c r="H558" s="27" t="s">
        <v>408</v>
      </c>
      <c r="I558" s="27"/>
      <c r="J558" s="27" t="s">
        <v>409</v>
      </c>
      <c r="K558" s="27"/>
      <c r="L558" s="68"/>
    </row>
    <row r="559" spans="1:12" ht="12.75" hidden="1">
      <c r="A559" s="67">
        <v>2034</v>
      </c>
      <c r="B559" s="60">
        <f t="shared" si="25"/>
        <v>1</v>
      </c>
      <c r="C559" s="27" t="s">
        <v>30</v>
      </c>
      <c r="D559" s="28">
        <v>53.7</v>
      </c>
      <c r="E559" s="30">
        <f t="shared" si="26"/>
        <v>57.260000000000005</v>
      </c>
      <c r="F559" s="31" t="s">
        <v>34</v>
      </c>
      <c r="G559" s="28">
        <v>1.78</v>
      </c>
      <c r="H559" s="27" t="s">
        <v>31</v>
      </c>
      <c r="I559" s="32" t="s">
        <v>68</v>
      </c>
      <c r="J559" s="32" t="s">
        <v>33</v>
      </c>
      <c r="K559" s="32"/>
      <c r="L559" s="68"/>
    </row>
    <row r="560" spans="1:12" ht="12.75" hidden="1">
      <c r="A560" s="67">
        <v>2138</v>
      </c>
      <c r="B560" s="60">
        <f t="shared" si="25"/>
      </c>
      <c r="C560" s="27" t="s">
        <v>30</v>
      </c>
      <c r="D560" s="28">
        <v>53.64</v>
      </c>
      <c r="E560" s="30">
        <f t="shared" si="26"/>
        <v>58.88</v>
      </c>
      <c r="F560" s="31" t="s">
        <v>34</v>
      </c>
      <c r="G560" s="28">
        <v>2.62</v>
      </c>
      <c r="H560" s="27" t="s">
        <v>31</v>
      </c>
      <c r="I560" s="32" t="s">
        <v>121</v>
      </c>
      <c r="J560" s="32" t="s">
        <v>33</v>
      </c>
      <c r="K560" s="32"/>
      <c r="L560" s="68"/>
    </row>
    <row r="561" spans="1:12" ht="12.75" hidden="1">
      <c r="A561" s="67">
        <v>9783</v>
      </c>
      <c r="B561" s="60">
        <f t="shared" si="25"/>
      </c>
      <c r="C561" s="27" t="s">
        <v>30</v>
      </c>
      <c r="D561" s="28">
        <v>53.6</v>
      </c>
      <c r="E561" s="28"/>
      <c r="F561" s="31" t="s">
        <v>34</v>
      </c>
      <c r="G561" s="28">
        <v>1.5</v>
      </c>
      <c r="H561" s="27" t="s">
        <v>384</v>
      </c>
      <c r="I561" s="37" t="s">
        <v>34</v>
      </c>
      <c r="J561" s="27" t="s">
        <v>33</v>
      </c>
      <c r="K561" s="27" t="s">
        <v>418</v>
      </c>
      <c r="L561" s="68"/>
    </row>
    <row r="562" spans="1:12" ht="12.75" hidden="1">
      <c r="A562" s="67">
        <v>2227</v>
      </c>
      <c r="B562" s="60">
        <f t="shared" si="25"/>
      </c>
      <c r="C562" s="27" t="s">
        <v>30</v>
      </c>
      <c r="D562" s="28">
        <v>53.57</v>
      </c>
      <c r="E562" s="30">
        <f aca="true" t="shared" si="27" ref="E562:E572">D562+(G562*2)</f>
        <v>60.63</v>
      </c>
      <c r="F562" s="31" t="s">
        <v>34</v>
      </c>
      <c r="G562" s="28">
        <v>3.53</v>
      </c>
      <c r="H562" s="27" t="s">
        <v>31</v>
      </c>
      <c r="I562" s="32" t="s">
        <v>188</v>
      </c>
      <c r="J562" s="32" t="s">
        <v>33</v>
      </c>
      <c r="K562" s="32"/>
      <c r="L562" s="68"/>
    </row>
    <row r="563" spans="1:12" ht="12.75" hidden="1">
      <c r="A563" s="67">
        <v>5130</v>
      </c>
      <c r="B563" s="60">
        <f t="shared" si="25"/>
      </c>
      <c r="C563" s="27" t="s">
        <v>30</v>
      </c>
      <c r="D563" s="28">
        <v>53.5</v>
      </c>
      <c r="E563" s="30">
        <f t="shared" si="27"/>
        <v>59.5</v>
      </c>
      <c r="F563" s="31" t="s">
        <v>34</v>
      </c>
      <c r="G563" s="28">
        <v>3</v>
      </c>
      <c r="H563" s="27" t="s">
        <v>31</v>
      </c>
      <c r="I563" s="39" t="s">
        <v>34</v>
      </c>
      <c r="J563" s="32" t="s">
        <v>33</v>
      </c>
      <c r="K563" s="32">
        <v>6</v>
      </c>
      <c r="L563" s="68">
        <v>7009</v>
      </c>
    </row>
    <row r="564" spans="1:12" ht="12.75" hidden="1">
      <c r="A564" s="67">
        <v>2330</v>
      </c>
      <c r="B564" s="60">
        <f t="shared" si="25"/>
      </c>
      <c r="C564" s="27" t="s">
        <v>30</v>
      </c>
      <c r="D564" s="28">
        <v>53.34</v>
      </c>
      <c r="E564" s="30">
        <f t="shared" si="27"/>
        <v>64</v>
      </c>
      <c r="F564" s="31" t="s">
        <v>34</v>
      </c>
      <c r="G564" s="27">
        <v>5.33</v>
      </c>
      <c r="H564" s="27" t="s">
        <v>31</v>
      </c>
      <c r="I564" s="27" t="s">
        <v>267</v>
      </c>
      <c r="J564" s="27" t="s">
        <v>33</v>
      </c>
      <c r="K564" s="27"/>
      <c r="L564" s="68"/>
    </row>
    <row r="565" spans="1:12" ht="12.75" hidden="1">
      <c r="A565" s="67">
        <v>2928</v>
      </c>
      <c r="B565" s="60">
        <f t="shared" si="25"/>
      </c>
      <c r="C565" s="27" t="s">
        <v>30</v>
      </c>
      <c r="D565" s="28">
        <v>53.09</v>
      </c>
      <c r="E565" s="30">
        <f t="shared" si="27"/>
        <v>59.09</v>
      </c>
      <c r="F565" s="31" t="s">
        <v>34</v>
      </c>
      <c r="G565" s="28">
        <v>3</v>
      </c>
      <c r="H565" s="37" t="s">
        <v>384</v>
      </c>
      <c r="I565" s="27" t="s">
        <v>396</v>
      </c>
      <c r="J565" s="27" t="s">
        <v>33</v>
      </c>
      <c r="K565" s="27"/>
      <c r="L565" s="68"/>
    </row>
    <row r="566" spans="1:12" ht="12.75" hidden="1">
      <c r="A566" s="70" t="s">
        <v>443</v>
      </c>
      <c r="B566" s="60">
        <f t="shared" si="25"/>
      </c>
      <c r="C566" s="27" t="s">
        <v>30</v>
      </c>
      <c r="D566" s="40">
        <v>53</v>
      </c>
      <c r="E566" s="30">
        <f t="shared" si="27"/>
        <v>59</v>
      </c>
      <c r="F566" s="31" t="s">
        <v>34</v>
      </c>
      <c r="G566" s="40">
        <v>3</v>
      </c>
      <c r="H566" s="27" t="s">
        <v>31</v>
      </c>
      <c r="I566" s="39" t="s">
        <v>34</v>
      </c>
      <c r="J566" s="32" t="s">
        <v>33</v>
      </c>
      <c r="K566" s="32"/>
      <c r="L566" s="68"/>
    </row>
    <row r="567" spans="1:12" ht="12.75" hidden="1">
      <c r="A567" s="70" t="s">
        <v>905</v>
      </c>
      <c r="B567" s="60">
        <f t="shared" si="25"/>
      </c>
      <c r="C567" s="27" t="s">
        <v>30</v>
      </c>
      <c r="D567" s="40">
        <v>53</v>
      </c>
      <c r="E567" s="30">
        <f t="shared" si="27"/>
        <v>55.4</v>
      </c>
      <c r="F567" s="31" t="s">
        <v>34</v>
      </c>
      <c r="G567" s="40">
        <v>1.2</v>
      </c>
      <c r="H567" s="27" t="s">
        <v>31</v>
      </c>
      <c r="I567" s="39" t="s">
        <v>34</v>
      </c>
      <c r="J567" s="32" t="s">
        <v>33</v>
      </c>
      <c r="K567" s="32"/>
      <c r="L567" s="68"/>
    </row>
    <row r="568" spans="1:12" ht="12.75" hidden="1">
      <c r="A568" s="67" t="s">
        <v>920</v>
      </c>
      <c r="B568" s="60">
        <f t="shared" si="25"/>
      </c>
      <c r="C568" s="27" t="s">
        <v>30</v>
      </c>
      <c r="D568" s="28">
        <v>52.5</v>
      </c>
      <c r="E568" s="30">
        <f t="shared" si="27"/>
        <v>59.56</v>
      </c>
      <c r="F568" s="31"/>
      <c r="G568" s="28">
        <v>3.53</v>
      </c>
      <c r="H568" s="27" t="s">
        <v>325</v>
      </c>
      <c r="I568" s="27"/>
      <c r="J568" s="27" t="s">
        <v>33</v>
      </c>
      <c r="K568" s="27" t="s">
        <v>418</v>
      </c>
      <c r="L568" s="68"/>
    </row>
    <row r="569" spans="1:12" ht="12.75" hidden="1">
      <c r="A569" s="67">
        <v>2137</v>
      </c>
      <c r="B569" s="60">
        <f t="shared" si="25"/>
      </c>
      <c r="C569" s="27" t="s">
        <v>30</v>
      </c>
      <c r="D569" s="28">
        <v>52.07</v>
      </c>
      <c r="E569" s="30">
        <f t="shared" si="27"/>
        <v>57.31</v>
      </c>
      <c r="F569" s="31" t="s">
        <v>34</v>
      </c>
      <c r="G569" s="28">
        <v>2.62</v>
      </c>
      <c r="H569" s="27" t="s">
        <v>31</v>
      </c>
      <c r="I569" s="32" t="s">
        <v>120</v>
      </c>
      <c r="J569" s="32" t="s">
        <v>33</v>
      </c>
      <c r="K569" s="32"/>
      <c r="L569" s="68"/>
    </row>
    <row r="570" spans="1:12" ht="12.75" hidden="1">
      <c r="A570" s="70" t="s">
        <v>610</v>
      </c>
      <c r="B570" s="60">
        <f t="shared" si="25"/>
      </c>
      <c r="C570" s="27" t="s">
        <v>30</v>
      </c>
      <c r="D570" s="40">
        <v>52</v>
      </c>
      <c r="E570" s="30">
        <f t="shared" si="27"/>
        <v>67.6</v>
      </c>
      <c r="F570" s="31" t="s">
        <v>34</v>
      </c>
      <c r="G570" s="40">
        <v>7.8</v>
      </c>
      <c r="H570" s="27" t="s">
        <v>31</v>
      </c>
      <c r="I570" s="39" t="s">
        <v>34</v>
      </c>
      <c r="J570" s="32" t="s">
        <v>33</v>
      </c>
      <c r="K570" s="32"/>
      <c r="L570" s="68"/>
    </row>
    <row r="571" spans="1:12" ht="12.75" hidden="1">
      <c r="A571" s="70" t="s">
        <v>614</v>
      </c>
      <c r="B571" s="60">
        <f t="shared" si="25"/>
      </c>
      <c r="C571" s="27" t="s">
        <v>30</v>
      </c>
      <c r="D571" s="40">
        <v>52</v>
      </c>
      <c r="E571" s="30">
        <f t="shared" si="27"/>
        <v>58</v>
      </c>
      <c r="F571" s="31" t="s">
        <v>34</v>
      </c>
      <c r="G571" s="40">
        <v>3</v>
      </c>
      <c r="H571" s="27" t="s">
        <v>31</v>
      </c>
      <c r="I571" s="39" t="s">
        <v>34</v>
      </c>
      <c r="J571" s="32" t="s">
        <v>33</v>
      </c>
      <c r="K571" s="32"/>
      <c r="L571" s="68"/>
    </row>
    <row r="572" spans="1:12" ht="12.75" hidden="1">
      <c r="A572" s="70" t="s">
        <v>826</v>
      </c>
      <c r="B572" s="60">
        <f t="shared" si="25"/>
      </c>
      <c r="C572" s="27" t="s">
        <v>30</v>
      </c>
      <c r="D572" s="40">
        <v>52</v>
      </c>
      <c r="E572" s="30">
        <f t="shared" si="27"/>
        <v>56</v>
      </c>
      <c r="F572" s="31" t="s">
        <v>34</v>
      </c>
      <c r="G572" s="40">
        <v>2</v>
      </c>
      <c r="H572" s="27" t="s">
        <v>31</v>
      </c>
      <c r="I572" s="39" t="s">
        <v>34</v>
      </c>
      <c r="J572" s="32" t="s">
        <v>33</v>
      </c>
      <c r="K572" s="32"/>
      <c r="L572" s="68"/>
    </row>
    <row r="573" spans="1:12" ht="12.75" hidden="1">
      <c r="A573" s="67">
        <v>7829</v>
      </c>
      <c r="B573" s="60">
        <f t="shared" si="25"/>
      </c>
      <c r="C573" s="27" t="s">
        <v>30</v>
      </c>
      <c r="D573" s="28">
        <v>51</v>
      </c>
      <c r="E573" s="28">
        <v>59</v>
      </c>
      <c r="F573" s="50" t="s">
        <v>34</v>
      </c>
      <c r="G573" s="28">
        <v>4</v>
      </c>
      <c r="H573" s="27" t="s">
        <v>31</v>
      </c>
      <c r="I573" s="39" t="s">
        <v>34</v>
      </c>
      <c r="J573" s="27" t="s">
        <v>33</v>
      </c>
      <c r="K573" s="27"/>
      <c r="L573" s="68"/>
    </row>
    <row r="574" spans="1:12" ht="12.75" hidden="1">
      <c r="A574" s="70" t="s">
        <v>798</v>
      </c>
      <c r="B574" s="60">
        <f t="shared" si="25"/>
      </c>
      <c r="C574" s="27" t="s">
        <v>30</v>
      </c>
      <c r="D574" s="40">
        <v>51</v>
      </c>
      <c r="E574" s="30">
        <f>D574+(G574*2)</f>
        <v>54</v>
      </c>
      <c r="F574" s="31" t="s">
        <v>34</v>
      </c>
      <c r="G574" s="40">
        <v>1.5</v>
      </c>
      <c r="H574" s="27" t="s">
        <v>31</v>
      </c>
      <c r="I574" s="39" t="s">
        <v>34</v>
      </c>
      <c r="J574" s="32" t="s">
        <v>33</v>
      </c>
      <c r="K574" s="32"/>
      <c r="L574" s="68"/>
    </row>
    <row r="575" spans="1:12" ht="12.75" hidden="1">
      <c r="A575" s="67">
        <v>2033</v>
      </c>
      <c r="B575" s="60">
        <f t="shared" si="25"/>
        <v>1</v>
      </c>
      <c r="C575" s="27" t="s">
        <v>30</v>
      </c>
      <c r="D575" s="28">
        <v>50.52</v>
      </c>
      <c r="E575" s="30">
        <f>D575+(G575*2)</f>
        <v>54.080000000000005</v>
      </c>
      <c r="F575" s="31" t="s">
        <v>34</v>
      </c>
      <c r="G575" s="28">
        <v>1.78</v>
      </c>
      <c r="H575" s="27" t="s">
        <v>31</v>
      </c>
      <c r="I575" s="32" t="s">
        <v>67</v>
      </c>
      <c r="J575" s="32" t="s">
        <v>33</v>
      </c>
      <c r="K575" s="32"/>
      <c r="L575" s="68"/>
    </row>
    <row r="576" spans="1:12" ht="12.75" hidden="1">
      <c r="A576" s="67">
        <v>2136</v>
      </c>
      <c r="B576" s="60">
        <f t="shared" si="25"/>
      </c>
      <c r="C576" s="27" t="s">
        <v>30</v>
      </c>
      <c r="D576" s="28">
        <v>50.47</v>
      </c>
      <c r="E576" s="30">
        <f>D576+(G576*2)</f>
        <v>55.71</v>
      </c>
      <c r="F576" s="31" t="s">
        <v>34</v>
      </c>
      <c r="G576" s="28">
        <v>2.62</v>
      </c>
      <c r="H576" s="27" t="s">
        <v>31</v>
      </c>
      <c r="I576" s="32" t="s">
        <v>119</v>
      </c>
      <c r="J576" s="32" t="s">
        <v>33</v>
      </c>
      <c r="K576" s="32"/>
      <c r="L576" s="68"/>
    </row>
    <row r="577" spans="1:12" ht="12.75" hidden="1">
      <c r="A577" s="67">
        <v>2226</v>
      </c>
      <c r="B577" s="60">
        <f t="shared" si="25"/>
      </c>
      <c r="C577" s="27" t="s">
        <v>30</v>
      </c>
      <c r="D577" s="28">
        <v>50.39</v>
      </c>
      <c r="E577" s="30">
        <f>D577+(G577*2)</f>
        <v>57.45</v>
      </c>
      <c r="F577" s="31" t="s">
        <v>34</v>
      </c>
      <c r="G577" s="28">
        <v>3.53</v>
      </c>
      <c r="H577" s="27" t="s">
        <v>31</v>
      </c>
      <c r="I577" s="32" t="s">
        <v>187</v>
      </c>
      <c r="J577" s="32" t="s">
        <v>33</v>
      </c>
      <c r="K577" s="32"/>
      <c r="L577" s="68"/>
    </row>
    <row r="578" spans="1:12" ht="12.75" hidden="1">
      <c r="A578" s="67">
        <v>2329</v>
      </c>
      <c r="B578" s="60">
        <f t="shared" si="25"/>
      </c>
      <c r="C578" s="27" t="s">
        <v>30</v>
      </c>
      <c r="D578" s="28">
        <v>50.17</v>
      </c>
      <c r="E578" s="30">
        <f>D578+(G578*2)</f>
        <v>60.83</v>
      </c>
      <c r="F578" s="31" t="s">
        <v>34</v>
      </c>
      <c r="G578" s="27">
        <v>5.33</v>
      </c>
      <c r="H578" s="27" t="s">
        <v>31</v>
      </c>
      <c r="I578" s="27" t="s">
        <v>266</v>
      </c>
      <c r="J578" s="32" t="s">
        <v>33</v>
      </c>
      <c r="K578" s="27"/>
      <c r="L578" s="68"/>
    </row>
    <row r="579" spans="1:12" ht="12.75" hidden="1">
      <c r="A579" s="67">
        <v>6466</v>
      </c>
      <c r="B579" s="60">
        <f t="shared" si="25"/>
      </c>
      <c r="C579" s="27" t="s">
        <v>30</v>
      </c>
      <c r="D579" s="28">
        <v>50</v>
      </c>
      <c r="E579" s="28"/>
      <c r="F579" s="31" t="s">
        <v>34</v>
      </c>
      <c r="G579" s="28">
        <v>3</v>
      </c>
      <c r="H579" s="27" t="s">
        <v>408</v>
      </c>
      <c r="I579" s="37" t="s">
        <v>34</v>
      </c>
      <c r="J579" s="27" t="s">
        <v>409</v>
      </c>
      <c r="K579" s="27"/>
      <c r="L579" s="68"/>
    </row>
    <row r="580" spans="1:12" ht="12.75" hidden="1">
      <c r="A580" s="67">
        <v>9803</v>
      </c>
      <c r="B580" s="60">
        <f t="shared" si="25"/>
      </c>
      <c r="C580" s="27" t="s">
        <v>30</v>
      </c>
      <c r="D580" s="28">
        <v>50</v>
      </c>
      <c r="E580" s="28">
        <f aca="true" t="shared" si="28" ref="E580:E616">D580+(G580*2)</f>
        <v>54</v>
      </c>
      <c r="F580" s="28"/>
      <c r="G580" s="28">
        <v>2</v>
      </c>
      <c r="H580" s="27" t="s">
        <v>31</v>
      </c>
      <c r="I580" s="27"/>
      <c r="J580" s="27" t="s">
        <v>33</v>
      </c>
      <c r="K580" s="27"/>
      <c r="L580" s="68"/>
    </row>
    <row r="581" spans="1:12" ht="12.75" hidden="1">
      <c r="A581" s="70" t="s">
        <v>502</v>
      </c>
      <c r="B581" s="60">
        <f t="shared" si="25"/>
      </c>
      <c r="C581" s="27" t="s">
        <v>30</v>
      </c>
      <c r="D581" s="40">
        <v>50</v>
      </c>
      <c r="E581" s="30">
        <f t="shared" si="28"/>
        <v>58</v>
      </c>
      <c r="F581" s="31" t="s">
        <v>34</v>
      </c>
      <c r="G581" s="40">
        <v>4</v>
      </c>
      <c r="H581" s="27" t="s">
        <v>31</v>
      </c>
      <c r="I581" s="32"/>
      <c r="J581" s="32" t="s">
        <v>33</v>
      </c>
      <c r="K581" s="32"/>
      <c r="L581" s="68"/>
    </row>
    <row r="582" spans="1:12" ht="12.75" hidden="1">
      <c r="A582" s="70" t="s">
        <v>624</v>
      </c>
      <c r="B582" s="60">
        <f t="shared" si="25"/>
      </c>
      <c r="C582" s="27" t="s">
        <v>30</v>
      </c>
      <c r="D582" s="40">
        <v>50</v>
      </c>
      <c r="E582" s="30">
        <f t="shared" si="28"/>
        <v>53</v>
      </c>
      <c r="F582" s="31" t="s">
        <v>34</v>
      </c>
      <c r="G582" s="40">
        <v>1.5</v>
      </c>
      <c r="H582" s="27" t="s">
        <v>31</v>
      </c>
      <c r="I582" s="32"/>
      <c r="J582" s="32" t="s">
        <v>33</v>
      </c>
      <c r="K582" s="32"/>
      <c r="L582" s="68"/>
    </row>
    <row r="583" spans="1:12" ht="12.75" hidden="1">
      <c r="A583" s="70" t="s">
        <v>580</v>
      </c>
      <c r="B583" s="60">
        <f t="shared" si="25"/>
      </c>
      <c r="C583" s="27" t="s">
        <v>30</v>
      </c>
      <c r="D583" s="40">
        <v>49.5</v>
      </c>
      <c r="E583" s="30">
        <f t="shared" si="28"/>
        <v>60.9</v>
      </c>
      <c r="F583" s="31" t="s">
        <v>34</v>
      </c>
      <c r="G583" s="40">
        <v>5.7</v>
      </c>
      <c r="H583" s="27" t="s">
        <v>31</v>
      </c>
      <c r="I583" s="32"/>
      <c r="J583" s="32" t="s">
        <v>33</v>
      </c>
      <c r="K583" s="32"/>
      <c r="L583" s="68"/>
    </row>
    <row r="584" spans="1:12" ht="12.75" hidden="1">
      <c r="A584" s="70" t="s">
        <v>659</v>
      </c>
      <c r="B584" s="60">
        <f t="shared" si="25"/>
      </c>
      <c r="C584" s="27" t="s">
        <v>30</v>
      </c>
      <c r="D584" s="40">
        <v>49.4</v>
      </c>
      <c r="E584" s="30">
        <f t="shared" si="28"/>
        <v>55.6</v>
      </c>
      <c r="F584" s="31" t="s">
        <v>34</v>
      </c>
      <c r="G584" s="40">
        <v>3.1</v>
      </c>
      <c r="H584" s="27" t="s">
        <v>31</v>
      </c>
      <c r="I584" s="32"/>
      <c r="J584" s="32" t="s">
        <v>33</v>
      </c>
      <c r="K584" s="32"/>
      <c r="L584" s="68"/>
    </row>
    <row r="585" spans="1:12" ht="12.75" hidden="1">
      <c r="A585" s="67">
        <v>9001</v>
      </c>
      <c r="B585" s="60">
        <f t="shared" si="25"/>
      </c>
      <c r="C585" s="27" t="s">
        <v>30</v>
      </c>
      <c r="D585" s="28">
        <v>49</v>
      </c>
      <c r="E585" s="30">
        <f t="shared" si="28"/>
        <v>52</v>
      </c>
      <c r="F585" s="31" t="s">
        <v>34</v>
      </c>
      <c r="G585" s="28">
        <v>1.5</v>
      </c>
      <c r="H585" s="27" t="s">
        <v>31</v>
      </c>
      <c r="I585" s="27"/>
      <c r="J585" s="27" t="s">
        <v>33</v>
      </c>
      <c r="K585" s="27">
        <v>1</v>
      </c>
      <c r="L585" s="68"/>
    </row>
    <row r="586" spans="1:12" ht="12.75" hidden="1">
      <c r="A586" s="67">
        <v>2135</v>
      </c>
      <c r="B586" s="60">
        <f t="shared" si="25"/>
      </c>
      <c r="C586" s="27" t="s">
        <v>30</v>
      </c>
      <c r="D586" s="28">
        <v>48.9</v>
      </c>
      <c r="E586" s="30">
        <f t="shared" si="28"/>
        <v>54.14</v>
      </c>
      <c r="F586" s="31" t="s">
        <v>34</v>
      </c>
      <c r="G586" s="28">
        <v>2.62</v>
      </c>
      <c r="H586" s="27" t="s">
        <v>31</v>
      </c>
      <c r="I586" s="32" t="s">
        <v>118</v>
      </c>
      <c r="J586" s="32" t="s">
        <v>33</v>
      </c>
      <c r="K586" s="32"/>
      <c r="L586" s="68"/>
    </row>
    <row r="587" spans="1:12" ht="12.75" hidden="1">
      <c r="A587" s="70" t="s">
        <v>442</v>
      </c>
      <c r="B587" s="60">
        <f t="shared" si="25"/>
      </c>
      <c r="C587" s="27" t="s">
        <v>30</v>
      </c>
      <c r="D587" s="40">
        <v>48.5</v>
      </c>
      <c r="E587" s="30">
        <f t="shared" si="28"/>
        <v>54.5</v>
      </c>
      <c r="F587" s="31" t="s">
        <v>34</v>
      </c>
      <c r="G587" s="40">
        <v>3</v>
      </c>
      <c r="H587" s="27" t="s">
        <v>31</v>
      </c>
      <c r="I587" s="32"/>
      <c r="J587" s="32" t="s">
        <v>33</v>
      </c>
      <c r="K587" s="32"/>
      <c r="L587" s="68"/>
    </row>
    <row r="588" spans="1:12" ht="12.75" hidden="1">
      <c r="A588" s="70" t="s">
        <v>651</v>
      </c>
      <c r="B588" s="60">
        <f t="shared" si="25"/>
      </c>
      <c r="C588" s="27" t="s">
        <v>30</v>
      </c>
      <c r="D588" s="40">
        <v>48.5</v>
      </c>
      <c r="E588" s="30">
        <f t="shared" si="28"/>
        <v>60.5</v>
      </c>
      <c r="F588" s="31" t="s">
        <v>34</v>
      </c>
      <c r="G588" s="40">
        <v>6</v>
      </c>
      <c r="H588" s="27" t="s">
        <v>31</v>
      </c>
      <c r="I588" s="32"/>
      <c r="J588" s="32" t="s">
        <v>33</v>
      </c>
      <c r="K588" s="32"/>
      <c r="L588" s="68"/>
    </row>
    <row r="589" spans="1:12" ht="12.75" hidden="1">
      <c r="A589" s="67">
        <v>5105</v>
      </c>
      <c r="B589" s="60">
        <f t="shared" si="25"/>
      </c>
      <c r="C589" s="27" t="s">
        <v>30</v>
      </c>
      <c r="D589" s="28">
        <v>48</v>
      </c>
      <c r="E589" s="30">
        <f t="shared" si="28"/>
        <v>54</v>
      </c>
      <c r="F589" s="31" t="s">
        <v>34</v>
      </c>
      <c r="G589" s="28">
        <v>3</v>
      </c>
      <c r="H589" s="27" t="s">
        <v>31</v>
      </c>
      <c r="I589" s="32"/>
      <c r="J589" s="32" t="s">
        <v>33</v>
      </c>
      <c r="K589" s="32"/>
      <c r="L589" s="68">
        <v>7009</v>
      </c>
    </row>
    <row r="590" spans="1:12" ht="12.75" hidden="1">
      <c r="A590" s="70" t="s">
        <v>501</v>
      </c>
      <c r="B590" s="60">
        <f t="shared" si="25"/>
      </c>
      <c r="C590" s="27" t="s">
        <v>30</v>
      </c>
      <c r="D590" s="40">
        <v>48</v>
      </c>
      <c r="E590" s="30">
        <f t="shared" si="28"/>
        <v>56</v>
      </c>
      <c r="F590" s="31" t="s">
        <v>34</v>
      </c>
      <c r="G590" s="40">
        <v>4</v>
      </c>
      <c r="H590" s="27" t="s">
        <v>31</v>
      </c>
      <c r="I590" s="32"/>
      <c r="J590" s="32" t="s">
        <v>33</v>
      </c>
      <c r="K590" s="32"/>
      <c r="L590" s="68"/>
    </row>
    <row r="591" spans="1:12" ht="12.75" hidden="1">
      <c r="A591" s="70" t="s">
        <v>697</v>
      </c>
      <c r="B591" s="60">
        <f t="shared" si="25"/>
      </c>
      <c r="C591" s="27" t="s">
        <v>30</v>
      </c>
      <c r="D591" s="40">
        <v>48</v>
      </c>
      <c r="E591" s="30">
        <f t="shared" si="28"/>
        <v>58</v>
      </c>
      <c r="F591" s="31" t="s">
        <v>34</v>
      </c>
      <c r="G591" s="40">
        <v>5</v>
      </c>
      <c r="H591" s="27" t="s">
        <v>31</v>
      </c>
      <c r="I591" s="32"/>
      <c r="J591" s="32" t="s">
        <v>33</v>
      </c>
      <c r="K591" s="32"/>
      <c r="L591" s="68"/>
    </row>
    <row r="592" spans="1:12" ht="12.75" hidden="1">
      <c r="A592" s="67">
        <v>2032</v>
      </c>
      <c r="B592" s="60">
        <f t="shared" si="25"/>
        <v>1</v>
      </c>
      <c r="C592" s="27" t="s">
        <v>30</v>
      </c>
      <c r="D592" s="28">
        <v>47.35</v>
      </c>
      <c r="E592" s="30">
        <f t="shared" si="28"/>
        <v>50.910000000000004</v>
      </c>
      <c r="F592" s="31" t="s">
        <v>34</v>
      </c>
      <c r="G592" s="28">
        <v>1.78</v>
      </c>
      <c r="H592" s="27" t="s">
        <v>31</v>
      </c>
      <c r="I592" s="32" t="s">
        <v>66</v>
      </c>
      <c r="J592" s="32" t="s">
        <v>33</v>
      </c>
      <c r="K592" s="32"/>
      <c r="L592" s="68"/>
    </row>
    <row r="593" spans="1:12" ht="12.75" hidden="1">
      <c r="A593" s="67">
        <v>5598</v>
      </c>
      <c r="B593" s="60">
        <f t="shared" si="25"/>
      </c>
      <c r="C593" s="27" t="s">
        <v>30</v>
      </c>
      <c r="D593" s="28">
        <v>47.35</v>
      </c>
      <c r="E593" s="30">
        <f t="shared" si="28"/>
        <v>50.910000000000004</v>
      </c>
      <c r="F593" s="31" t="s">
        <v>34</v>
      </c>
      <c r="G593" s="28">
        <v>1.78</v>
      </c>
      <c r="H593" s="27" t="s">
        <v>408</v>
      </c>
      <c r="I593" s="27"/>
      <c r="J593" s="32" t="s">
        <v>33</v>
      </c>
      <c r="K593" s="27">
        <v>4</v>
      </c>
      <c r="L593" s="68">
        <v>506</v>
      </c>
    </row>
    <row r="594" spans="1:12" ht="12.75" hidden="1">
      <c r="A594" s="67">
        <v>2134</v>
      </c>
      <c r="B594" s="60">
        <f t="shared" si="25"/>
      </c>
      <c r="C594" s="27" t="s">
        <v>30</v>
      </c>
      <c r="D594" s="28">
        <v>47.29</v>
      </c>
      <c r="E594" s="30">
        <f t="shared" si="28"/>
        <v>52.53</v>
      </c>
      <c r="F594" s="31" t="s">
        <v>34</v>
      </c>
      <c r="G594" s="28">
        <v>2.62</v>
      </c>
      <c r="H594" s="27" t="s">
        <v>31</v>
      </c>
      <c r="I594" s="32" t="s">
        <v>117</v>
      </c>
      <c r="J594" s="32" t="s">
        <v>33</v>
      </c>
      <c r="K594" s="32"/>
      <c r="L594" s="68"/>
    </row>
    <row r="595" spans="1:12" ht="12.75" hidden="1">
      <c r="A595" s="67">
        <v>2225</v>
      </c>
      <c r="B595" s="60">
        <f t="shared" si="25"/>
      </c>
      <c r="C595" s="27" t="s">
        <v>30</v>
      </c>
      <c r="D595" s="28">
        <v>47.22</v>
      </c>
      <c r="E595" s="30">
        <f t="shared" si="28"/>
        <v>54.28</v>
      </c>
      <c r="F595" s="31" t="s">
        <v>34</v>
      </c>
      <c r="G595" s="28">
        <v>3.53</v>
      </c>
      <c r="H595" s="27" t="s">
        <v>31</v>
      </c>
      <c r="I595" s="32" t="s">
        <v>186</v>
      </c>
      <c r="J595" s="32" t="s">
        <v>33</v>
      </c>
      <c r="K595" s="32"/>
      <c r="L595" s="68"/>
    </row>
    <row r="596" spans="1:12" ht="12.75" hidden="1">
      <c r="A596" s="70" t="s">
        <v>822</v>
      </c>
      <c r="B596" s="60">
        <f t="shared" si="25"/>
      </c>
      <c r="C596" s="27" t="s">
        <v>30</v>
      </c>
      <c r="D596" s="40">
        <v>47</v>
      </c>
      <c r="E596" s="30">
        <f t="shared" si="28"/>
        <v>51</v>
      </c>
      <c r="F596" s="31" t="s">
        <v>34</v>
      </c>
      <c r="G596" s="40">
        <v>2</v>
      </c>
      <c r="H596" s="27" t="s">
        <v>31</v>
      </c>
      <c r="I596" s="32"/>
      <c r="J596" s="32" t="s">
        <v>33</v>
      </c>
      <c r="K596" s="32"/>
      <c r="L596" s="68"/>
    </row>
    <row r="597" spans="1:12" ht="12.75" hidden="1">
      <c r="A597" s="67">
        <v>2328</v>
      </c>
      <c r="B597" s="60">
        <f t="shared" si="25"/>
      </c>
      <c r="C597" s="27" t="s">
        <v>30</v>
      </c>
      <c r="D597" s="28">
        <v>46.99</v>
      </c>
      <c r="E597" s="30">
        <f t="shared" si="28"/>
        <v>57.650000000000006</v>
      </c>
      <c r="F597" s="31" t="s">
        <v>34</v>
      </c>
      <c r="G597" s="27">
        <v>5.33</v>
      </c>
      <c r="H597" s="27" t="s">
        <v>31</v>
      </c>
      <c r="I597" s="27" t="s">
        <v>265</v>
      </c>
      <c r="J597" s="32" t="s">
        <v>33</v>
      </c>
      <c r="K597" s="27"/>
      <c r="L597" s="68"/>
    </row>
    <row r="598" spans="1:12" ht="102" hidden="1">
      <c r="A598" s="67">
        <v>9050</v>
      </c>
      <c r="B598" s="60">
        <f t="shared" si="25"/>
      </c>
      <c r="C598" s="27" t="s">
        <v>30</v>
      </c>
      <c r="D598" s="28">
        <v>46</v>
      </c>
      <c r="E598" s="30">
        <f t="shared" si="28"/>
        <v>50</v>
      </c>
      <c r="F598" s="31"/>
      <c r="G598" s="28">
        <v>2</v>
      </c>
      <c r="H598" s="27" t="s">
        <v>31</v>
      </c>
      <c r="I598" s="32"/>
      <c r="J598" s="32" t="s">
        <v>33</v>
      </c>
      <c r="K598" s="32" t="s">
        <v>418</v>
      </c>
      <c r="L598" s="68"/>
    </row>
    <row r="599" spans="1:12" ht="12.75" hidden="1">
      <c r="A599" s="70" t="s">
        <v>565</v>
      </c>
      <c r="B599" s="60">
        <f t="shared" si="25"/>
      </c>
      <c r="C599" s="27" t="s">
        <v>30</v>
      </c>
      <c r="D599" s="40">
        <v>46</v>
      </c>
      <c r="E599" s="30">
        <f t="shared" si="28"/>
        <v>52</v>
      </c>
      <c r="F599" s="31" t="s">
        <v>34</v>
      </c>
      <c r="G599" s="40">
        <v>3</v>
      </c>
      <c r="H599" s="27" t="s">
        <v>31</v>
      </c>
      <c r="I599" s="32"/>
      <c r="J599" s="32" t="s">
        <v>33</v>
      </c>
      <c r="K599" s="32"/>
      <c r="L599" s="68"/>
    </row>
    <row r="600" spans="1:12" ht="12.75" hidden="1">
      <c r="A600" s="70" t="s">
        <v>649</v>
      </c>
      <c r="B600" s="60">
        <f t="shared" si="25"/>
      </c>
      <c r="C600" s="27" t="s">
        <v>30</v>
      </c>
      <c r="D600" s="40">
        <v>46</v>
      </c>
      <c r="E600" s="30">
        <f t="shared" si="28"/>
        <v>54</v>
      </c>
      <c r="F600" s="31" t="s">
        <v>34</v>
      </c>
      <c r="G600" s="40">
        <v>4</v>
      </c>
      <c r="H600" s="27" t="s">
        <v>31</v>
      </c>
      <c r="I600" s="32"/>
      <c r="J600" s="32" t="s">
        <v>33</v>
      </c>
      <c r="K600" s="32"/>
      <c r="L600" s="68"/>
    </row>
    <row r="601" spans="1:12" ht="12.75" hidden="1">
      <c r="A601" s="70" t="s">
        <v>768</v>
      </c>
      <c r="B601" s="60">
        <f t="shared" si="25"/>
      </c>
      <c r="C601" s="27" t="s">
        <v>30</v>
      </c>
      <c r="D601" s="40">
        <v>46</v>
      </c>
      <c r="E601" s="30">
        <f t="shared" si="28"/>
        <v>53</v>
      </c>
      <c r="F601" s="31" t="s">
        <v>34</v>
      </c>
      <c r="G601" s="40">
        <v>3.5</v>
      </c>
      <c r="H601" s="27" t="s">
        <v>31</v>
      </c>
      <c r="I601" s="32"/>
      <c r="J601" s="32" t="s">
        <v>33</v>
      </c>
      <c r="K601" s="32"/>
      <c r="L601" s="68"/>
    </row>
    <row r="602" spans="1:12" ht="12.75" hidden="1">
      <c r="A602" s="70" t="s">
        <v>650</v>
      </c>
      <c r="B602" s="60">
        <f t="shared" si="25"/>
      </c>
      <c r="C602" s="27" t="s">
        <v>30</v>
      </c>
      <c r="D602" s="40">
        <v>45.8</v>
      </c>
      <c r="E602" s="30">
        <f t="shared" si="28"/>
        <v>60.4</v>
      </c>
      <c r="F602" s="31" t="s">
        <v>34</v>
      </c>
      <c r="G602" s="40">
        <v>7.3</v>
      </c>
      <c r="H602" s="27" t="s">
        <v>31</v>
      </c>
      <c r="I602" s="32"/>
      <c r="J602" s="32" t="s">
        <v>33</v>
      </c>
      <c r="K602" s="32"/>
      <c r="L602" s="68"/>
    </row>
    <row r="603" spans="1:12" ht="12.75" hidden="1">
      <c r="A603" s="67">
        <v>2133</v>
      </c>
      <c r="B603" s="60">
        <f t="shared" si="25"/>
      </c>
      <c r="C603" s="27" t="s">
        <v>30</v>
      </c>
      <c r="D603" s="28">
        <v>45.69</v>
      </c>
      <c r="E603" s="30">
        <f t="shared" si="28"/>
        <v>50.93</v>
      </c>
      <c r="F603" s="31" t="s">
        <v>34</v>
      </c>
      <c r="G603" s="28">
        <v>2.62</v>
      </c>
      <c r="H603" s="27" t="s">
        <v>31</v>
      </c>
      <c r="I603" s="32" t="s">
        <v>116</v>
      </c>
      <c r="J603" s="32" t="s">
        <v>33</v>
      </c>
      <c r="K603" s="32"/>
      <c r="L603" s="68"/>
    </row>
    <row r="604" spans="1:12" ht="12.75" hidden="1">
      <c r="A604" s="70" t="s">
        <v>557</v>
      </c>
      <c r="B604" s="60">
        <f aca="true" t="shared" si="29" ref="B604:B667">IF(G604=$D$5,IF(D604&lt;$D$3,IF(I604&lt;&gt;0,1,""),""),"")</f>
      </c>
      <c r="C604" s="27" t="s">
        <v>30</v>
      </c>
      <c r="D604" s="40">
        <v>45.15</v>
      </c>
      <c r="E604" s="30">
        <f t="shared" si="28"/>
        <v>51.55</v>
      </c>
      <c r="F604" s="31" t="s">
        <v>34</v>
      </c>
      <c r="G604" s="40">
        <v>3.2</v>
      </c>
      <c r="H604" s="27" t="s">
        <v>31</v>
      </c>
      <c r="I604" s="32"/>
      <c r="J604" s="32" t="s">
        <v>33</v>
      </c>
      <c r="K604" s="32"/>
      <c r="L604" s="68"/>
    </row>
    <row r="605" spans="1:12" ht="12.75" hidden="1">
      <c r="A605" s="67">
        <v>6018</v>
      </c>
      <c r="B605" s="60">
        <f t="shared" si="29"/>
      </c>
      <c r="C605" s="27" t="s">
        <v>30</v>
      </c>
      <c r="D605" s="28">
        <v>45</v>
      </c>
      <c r="E605" s="30">
        <f t="shared" si="28"/>
        <v>48</v>
      </c>
      <c r="F605" s="31" t="s">
        <v>34</v>
      </c>
      <c r="G605" s="28">
        <v>1.5</v>
      </c>
      <c r="H605" s="27" t="s">
        <v>31</v>
      </c>
      <c r="I605" s="32"/>
      <c r="J605" s="32" t="s">
        <v>33</v>
      </c>
      <c r="K605" s="32">
        <v>36</v>
      </c>
      <c r="L605" s="68">
        <v>7096</v>
      </c>
    </row>
    <row r="606" spans="1:12" ht="12.75" hidden="1">
      <c r="A606" s="70" t="s">
        <v>475</v>
      </c>
      <c r="B606" s="60">
        <f t="shared" si="29"/>
      </c>
      <c r="C606" s="27" t="s">
        <v>30</v>
      </c>
      <c r="D606" s="40">
        <v>45</v>
      </c>
      <c r="E606" s="30">
        <f t="shared" si="28"/>
        <v>48</v>
      </c>
      <c r="F606" s="31" t="s">
        <v>34</v>
      </c>
      <c r="G606" s="40">
        <v>1.5</v>
      </c>
      <c r="H606" s="27" t="s">
        <v>31</v>
      </c>
      <c r="I606" s="32"/>
      <c r="J606" s="32" t="s">
        <v>33</v>
      </c>
      <c r="K606" s="32"/>
      <c r="L606" s="68"/>
    </row>
    <row r="607" spans="1:12" ht="12.75" hidden="1">
      <c r="A607" s="70" t="s">
        <v>483</v>
      </c>
      <c r="B607" s="60">
        <f t="shared" si="29"/>
      </c>
      <c r="C607" s="27" t="s">
        <v>30</v>
      </c>
      <c r="D607" s="40">
        <v>45</v>
      </c>
      <c r="E607" s="30">
        <f t="shared" si="28"/>
        <v>53</v>
      </c>
      <c r="F607" s="31" t="s">
        <v>34</v>
      </c>
      <c r="G607" s="40">
        <v>4</v>
      </c>
      <c r="H607" s="27" t="s">
        <v>31</v>
      </c>
      <c r="I607" s="32"/>
      <c r="J607" s="32" t="s">
        <v>33</v>
      </c>
      <c r="K607" s="32"/>
      <c r="L607" s="68"/>
    </row>
    <row r="608" spans="1:12" ht="12.75" hidden="1">
      <c r="A608" s="70" t="s">
        <v>556</v>
      </c>
      <c r="B608" s="60">
        <f t="shared" si="29"/>
      </c>
      <c r="C608" s="27" t="s">
        <v>30</v>
      </c>
      <c r="D608" s="40">
        <v>45</v>
      </c>
      <c r="E608" s="30">
        <f t="shared" si="28"/>
        <v>51.4</v>
      </c>
      <c r="F608" s="31" t="s">
        <v>34</v>
      </c>
      <c r="G608" s="40">
        <v>3.2</v>
      </c>
      <c r="H608" s="27" t="s">
        <v>31</v>
      </c>
      <c r="I608" s="32"/>
      <c r="J608" s="32" t="s">
        <v>33</v>
      </c>
      <c r="K608" s="32"/>
      <c r="L608" s="68"/>
    </row>
    <row r="609" spans="1:12" ht="12.75" hidden="1">
      <c r="A609" s="70" t="s">
        <v>691</v>
      </c>
      <c r="B609" s="60">
        <f t="shared" si="29"/>
      </c>
      <c r="C609" s="27" t="s">
        <v>30</v>
      </c>
      <c r="D609" s="40">
        <v>45</v>
      </c>
      <c r="E609" s="30">
        <f t="shared" si="28"/>
        <v>50</v>
      </c>
      <c r="F609" s="31" t="s">
        <v>34</v>
      </c>
      <c r="G609" s="40">
        <v>2.5</v>
      </c>
      <c r="H609" s="27" t="s">
        <v>31</v>
      </c>
      <c r="I609" s="32"/>
      <c r="J609" s="32" t="s">
        <v>33</v>
      </c>
      <c r="K609" s="32"/>
      <c r="L609" s="68"/>
    </row>
    <row r="610" spans="1:12" ht="12.75" hidden="1">
      <c r="A610" s="70" t="s">
        <v>710</v>
      </c>
      <c r="B610" s="60">
        <f t="shared" si="29"/>
      </c>
      <c r="C610" s="27" t="s">
        <v>30</v>
      </c>
      <c r="D610" s="40">
        <v>45</v>
      </c>
      <c r="E610" s="30">
        <f t="shared" si="28"/>
        <v>49</v>
      </c>
      <c r="F610" s="31" t="s">
        <v>34</v>
      </c>
      <c r="G610" s="40">
        <v>2</v>
      </c>
      <c r="H610" s="27" t="s">
        <v>31</v>
      </c>
      <c r="I610" s="32"/>
      <c r="J610" s="32" t="s">
        <v>33</v>
      </c>
      <c r="K610" s="32"/>
      <c r="L610" s="68"/>
    </row>
    <row r="611" spans="1:12" ht="12.75" hidden="1">
      <c r="A611" s="70" t="s">
        <v>801</v>
      </c>
      <c r="B611" s="60">
        <f t="shared" si="29"/>
      </c>
      <c r="C611" s="27" t="s">
        <v>30</v>
      </c>
      <c r="D611" s="40">
        <v>45</v>
      </c>
      <c r="E611" s="30">
        <f t="shared" si="28"/>
        <v>51</v>
      </c>
      <c r="F611" s="31" t="s">
        <v>34</v>
      </c>
      <c r="G611" s="40">
        <v>3</v>
      </c>
      <c r="H611" s="27" t="s">
        <v>31</v>
      </c>
      <c r="I611" s="32"/>
      <c r="J611" s="32" t="s">
        <v>33</v>
      </c>
      <c r="K611" s="32"/>
      <c r="L611" s="68"/>
    </row>
    <row r="612" spans="1:12" ht="12.75" hidden="1">
      <c r="A612" s="70" t="s">
        <v>698</v>
      </c>
      <c r="B612" s="60">
        <f t="shared" si="29"/>
      </c>
      <c r="C612" s="27" t="s">
        <v>30</v>
      </c>
      <c r="D612" s="40">
        <v>44.8</v>
      </c>
      <c r="E612" s="30">
        <f t="shared" si="28"/>
        <v>50.4</v>
      </c>
      <c r="F612" s="31" t="s">
        <v>34</v>
      </c>
      <c r="G612" s="40">
        <v>2.8</v>
      </c>
      <c r="H612" s="27" t="s">
        <v>31</v>
      </c>
      <c r="I612" s="32"/>
      <c r="J612" s="32" t="s">
        <v>33</v>
      </c>
      <c r="K612" s="32"/>
      <c r="L612" s="68"/>
    </row>
    <row r="613" spans="1:12" ht="12.75" hidden="1">
      <c r="A613" s="70" t="s">
        <v>656</v>
      </c>
      <c r="B613" s="60">
        <f t="shared" si="29"/>
      </c>
      <c r="C613" s="27" t="s">
        <v>30</v>
      </c>
      <c r="D613" s="40">
        <v>44.5</v>
      </c>
      <c r="E613" s="30">
        <f t="shared" si="28"/>
        <v>50.7</v>
      </c>
      <c r="F613" s="31" t="s">
        <v>34</v>
      </c>
      <c r="G613" s="40">
        <v>3.1</v>
      </c>
      <c r="H613" s="27" t="s">
        <v>31</v>
      </c>
      <c r="I613" s="32"/>
      <c r="J613" s="32" t="s">
        <v>33</v>
      </c>
      <c r="K613" s="32"/>
      <c r="L613" s="68"/>
    </row>
    <row r="614" spans="1:12" ht="12.75" hidden="1">
      <c r="A614" s="67">
        <v>2031</v>
      </c>
      <c r="B614" s="60">
        <f t="shared" si="29"/>
        <v>1</v>
      </c>
      <c r="C614" s="27" t="s">
        <v>30</v>
      </c>
      <c r="D614" s="28">
        <v>44.17</v>
      </c>
      <c r="E614" s="30">
        <f t="shared" si="28"/>
        <v>47.730000000000004</v>
      </c>
      <c r="F614" s="31" t="s">
        <v>34</v>
      </c>
      <c r="G614" s="28">
        <v>1.78</v>
      </c>
      <c r="H614" s="27" t="s">
        <v>31</v>
      </c>
      <c r="I614" s="32" t="s">
        <v>65</v>
      </c>
      <c r="J614" s="32" t="s">
        <v>33</v>
      </c>
      <c r="K614" s="32"/>
      <c r="L614" s="68"/>
    </row>
    <row r="615" spans="1:12" ht="12.75" hidden="1">
      <c r="A615" s="67">
        <v>2132</v>
      </c>
      <c r="B615" s="60">
        <f t="shared" si="29"/>
      </c>
      <c r="C615" s="27" t="s">
        <v>30</v>
      </c>
      <c r="D615" s="28">
        <v>44.12</v>
      </c>
      <c r="E615" s="30">
        <f t="shared" si="28"/>
        <v>49.36</v>
      </c>
      <c r="F615" s="31" t="s">
        <v>34</v>
      </c>
      <c r="G615" s="28">
        <v>2.62</v>
      </c>
      <c r="H615" s="27" t="s">
        <v>31</v>
      </c>
      <c r="I615" s="32" t="s">
        <v>115</v>
      </c>
      <c r="J615" s="32" t="s">
        <v>33</v>
      </c>
      <c r="K615" s="32"/>
      <c r="L615" s="68"/>
    </row>
    <row r="616" spans="1:12" ht="12.75" hidden="1">
      <c r="A616" s="67">
        <v>2224</v>
      </c>
      <c r="B616" s="60">
        <f t="shared" si="29"/>
      </c>
      <c r="C616" s="27" t="s">
        <v>30</v>
      </c>
      <c r="D616" s="28">
        <v>44.04</v>
      </c>
      <c r="E616" s="30">
        <f t="shared" si="28"/>
        <v>51.1</v>
      </c>
      <c r="F616" s="31" t="s">
        <v>34</v>
      </c>
      <c r="G616" s="28">
        <v>3.53</v>
      </c>
      <c r="H616" s="27" t="s">
        <v>31</v>
      </c>
      <c r="I616" s="32" t="s">
        <v>185</v>
      </c>
      <c r="J616" s="32" t="s">
        <v>33</v>
      </c>
      <c r="K616" s="32"/>
      <c r="L616" s="68"/>
    </row>
    <row r="617" spans="1:12" ht="12.75" hidden="1">
      <c r="A617" s="67">
        <v>6828</v>
      </c>
      <c r="B617" s="60">
        <f t="shared" si="29"/>
      </c>
      <c r="C617" s="27" t="s">
        <v>30</v>
      </c>
      <c r="D617" s="28">
        <v>44.04</v>
      </c>
      <c r="E617" s="28">
        <v>51.1</v>
      </c>
      <c r="F617" s="31" t="s">
        <v>34</v>
      </c>
      <c r="G617" s="28">
        <v>3.53</v>
      </c>
      <c r="H617" s="27" t="s">
        <v>408</v>
      </c>
      <c r="I617" s="37" t="s">
        <v>34</v>
      </c>
      <c r="J617" s="27" t="s">
        <v>409</v>
      </c>
      <c r="K617" s="27"/>
      <c r="L617" s="68"/>
    </row>
    <row r="618" spans="1:12" ht="12.75" hidden="1">
      <c r="A618" s="70" t="s">
        <v>454</v>
      </c>
      <c r="B618" s="60">
        <f t="shared" si="29"/>
      </c>
      <c r="C618" s="27" t="s">
        <v>30</v>
      </c>
      <c r="D618" s="40">
        <v>44</v>
      </c>
      <c r="E618" s="30">
        <f aca="true" t="shared" si="30" ref="E618:E681">D618+(G618*2)</f>
        <v>50</v>
      </c>
      <c r="F618" s="31" t="s">
        <v>34</v>
      </c>
      <c r="G618" s="40">
        <v>3</v>
      </c>
      <c r="H618" s="27" t="s">
        <v>31</v>
      </c>
      <c r="I618" s="32"/>
      <c r="J618" s="32" t="s">
        <v>33</v>
      </c>
      <c r="K618" s="32"/>
      <c r="L618" s="68"/>
    </row>
    <row r="619" spans="1:12" ht="12.75" hidden="1">
      <c r="A619" s="70" t="s">
        <v>604</v>
      </c>
      <c r="B619" s="60">
        <f t="shared" si="29"/>
      </c>
      <c r="C619" s="27" t="s">
        <v>30</v>
      </c>
      <c r="D619" s="40">
        <v>44</v>
      </c>
      <c r="E619" s="30">
        <f t="shared" si="30"/>
        <v>48</v>
      </c>
      <c r="F619" s="31" t="s">
        <v>34</v>
      </c>
      <c r="G619" s="40">
        <v>2</v>
      </c>
      <c r="H619" s="27" t="s">
        <v>31</v>
      </c>
      <c r="I619" s="32"/>
      <c r="J619" s="32" t="s">
        <v>33</v>
      </c>
      <c r="K619" s="32"/>
      <c r="L619" s="68"/>
    </row>
    <row r="620" spans="1:12" ht="12.75" hidden="1">
      <c r="A620" s="70" t="s">
        <v>889</v>
      </c>
      <c r="B620" s="60">
        <f t="shared" si="29"/>
      </c>
      <c r="C620" s="27" t="s">
        <v>30</v>
      </c>
      <c r="D620" s="40">
        <v>44</v>
      </c>
      <c r="E620" s="30">
        <f t="shared" si="30"/>
        <v>50</v>
      </c>
      <c r="F620" s="31" t="s">
        <v>34</v>
      </c>
      <c r="G620" s="40">
        <v>3</v>
      </c>
      <c r="H620" s="27" t="s">
        <v>31</v>
      </c>
      <c r="I620" s="32"/>
      <c r="J620" s="32" t="s">
        <v>33</v>
      </c>
      <c r="K620" s="32"/>
      <c r="L620" s="68"/>
    </row>
    <row r="621" spans="1:12" ht="12.75" hidden="1">
      <c r="A621" s="67">
        <v>2327</v>
      </c>
      <c r="B621" s="60">
        <f t="shared" si="29"/>
      </c>
      <c r="C621" s="27" t="s">
        <v>30</v>
      </c>
      <c r="D621" s="28">
        <v>43.82</v>
      </c>
      <c r="E621" s="30">
        <f t="shared" si="30"/>
        <v>54.480000000000004</v>
      </c>
      <c r="F621" s="31" t="s">
        <v>34</v>
      </c>
      <c r="G621" s="27">
        <v>5.33</v>
      </c>
      <c r="H621" s="27" t="s">
        <v>31</v>
      </c>
      <c r="I621" s="27" t="s">
        <v>264</v>
      </c>
      <c r="J621" s="32" t="s">
        <v>33</v>
      </c>
      <c r="K621" s="27"/>
      <c r="L621" s="68"/>
    </row>
    <row r="622" spans="1:12" ht="12.75" hidden="1">
      <c r="A622" s="67">
        <v>3924</v>
      </c>
      <c r="B622" s="60">
        <f t="shared" si="29"/>
      </c>
      <c r="C622" s="27" t="s">
        <v>30</v>
      </c>
      <c r="D622" s="28">
        <v>43.69</v>
      </c>
      <c r="E622" s="30">
        <f t="shared" si="30"/>
        <v>49.69</v>
      </c>
      <c r="F622" s="31" t="s">
        <v>34</v>
      </c>
      <c r="G622" s="28">
        <v>3</v>
      </c>
      <c r="H622" s="37" t="s">
        <v>384</v>
      </c>
      <c r="I622" s="27" t="s">
        <v>404</v>
      </c>
      <c r="J622" s="32" t="s">
        <v>33</v>
      </c>
      <c r="K622" s="27"/>
      <c r="L622" s="68"/>
    </row>
    <row r="623" spans="1:12" ht="12.75" hidden="1">
      <c r="A623" s="70" t="s">
        <v>805</v>
      </c>
      <c r="B623" s="60">
        <f t="shared" si="29"/>
      </c>
      <c r="C623" s="27" t="s">
        <v>30</v>
      </c>
      <c r="D623" s="40">
        <v>43</v>
      </c>
      <c r="E623" s="30">
        <f t="shared" si="30"/>
        <v>49</v>
      </c>
      <c r="F623" s="31" t="s">
        <v>34</v>
      </c>
      <c r="G623" s="40">
        <v>3</v>
      </c>
      <c r="H623" s="27" t="s">
        <v>31</v>
      </c>
      <c r="I623" s="32"/>
      <c r="J623" s="32" t="s">
        <v>33</v>
      </c>
      <c r="K623" s="32"/>
      <c r="L623" s="68"/>
    </row>
    <row r="624" spans="1:12" ht="12.75" hidden="1">
      <c r="A624" s="70" t="s">
        <v>806</v>
      </c>
      <c r="B624" s="60">
        <f t="shared" si="29"/>
      </c>
      <c r="C624" s="27" t="s">
        <v>30</v>
      </c>
      <c r="D624" s="40">
        <v>43</v>
      </c>
      <c r="E624" s="30">
        <f t="shared" si="30"/>
        <v>47.4</v>
      </c>
      <c r="F624" s="31" t="s">
        <v>34</v>
      </c>
      <c r="G624" s="40">
        <v>2.2</v>
      </c>
      <c r="H624" s="27" t="s">
        <v>31</v>
      </c>
      <c r="I624" s="32"/>
      <c r="J624" s="32" t="s">
        <v>33</v>
      </c>
      <c r="K624" s="32"/>
      <c r="L624" s="68"/>
    </row>
    <row r="625" spans="1:12" ht="12.75" hidden="1">
      <c r="A625" s="67">
        <v>2131</v>
      </c>
      <c r="B625" s="60">
        <f t="shared" si="29"/>
      </c>
      <c r="C625" s="27" t="s">
        <v>30</v>
      </c>
      <c r="D625" s="28">
        <v>42.62</v>
      </c>
      <c r="E625" s="30">
        <f t="shared" si="30"/>
        <v>47.86</v>
      </c>
      <c r="F625" s="31" t="s">
        <v>34</v>
      </c>
      <c r="G625" s="28">
        <v>2.62</v>
      </c>
      <c r="H625" s="27" t="s">
        <v>31</v>
      </c>
      <c r="I625" s="32" t="s">
        <v>114</v>
      </c>
      <c r="J625" s="32" t="s">
        <v>33</v>
      </c>
      <c r="K625" s="32"/>
      <c r="L625" s="68"/>
    </row>
    <row r="626" spans="1:12" ht="12.75" hidden="1">
      <c r="A626" s="67">
        <v>1744</v>
      </c>
      <c r="B626" s="60">
        <f t="shared" si="29"/>
      </c>
      <c r="C626" s="27" t="s">
        <v>30</v>
      </c>
      <c r="D626" s="28">
        <v>42.5</v>
      </c>
      <c r="E626" s="30">
        <f t="shared" si="30"/>
        <v>49.5</v>
      </c>
      <c r="F626" s="31" t="s">
        <v>34</v>
      </c>
      <c r="G626" s="28">
        <v>3.5</v>
      </c>
      <c r="H626" s="27" t="s">
        <v>31</v>
      </c>
      <c r="I626" s="32"/>
      <c r="J626" s="32" t="s">
        <v>33</v>
      </c>
      <c r="K626" s="32">
        <v>36</v>
      </c>
      <c r="L626" s="68">
        <v>7003</v>
      </c>
    </row>
    <row r="627" spans="1:12" ht="12.75" hidden="1">
      <c r="A627" s="70" t="s">
        <v>879</v>
      </c>
      <c r="B627" s="60">
        <f t="shared" si="29"/>
      </c>
      <c r="C627" s="27" t="s">
        <v>30</v>
      </c>
      <c r="D627" s="40">
        <v>42.2</v>
      </c>
      <c r="E627" s="30">
        <f t="shared" si="30"/>
        <v>49.2</v>
      </c>
      <c r="F627" s="31" t="s">
        <v>34</v>
      </c>
      <c r="G627" s="40">
        <v>3.5</v>
      </c>
      <c r="H627" s="27" t="s">
        <v>31</v>
      </c>
      <c r="I627" s="32"/>
      <c r="J627" s="32" t="s">
        <v>33</v>
      </c>
      <c r="K627" s="32"/>
      <c r="L627" s="68"/>
    </row>
    <row r="628" spans="1:12" ht="12.75" hidden="1">
      <c r="A628" s="67">
        <v>6002</v>
      </c>
      <c r="B628" s="60">
        <f t="shared" si="29"/>
      </c>
      <c r="C628" s="27" t="s">
        <v>30</v>
      </c>
      <c r="D628" s="28">
        <v>42</v>
      </c>
      <c r="E628" s="30">
        <f t="shared" si="30"/>
        <v>45</v>
      </c>
      <c r="F628" s="31" t="s">
        <v>34</v>
      </c>
      <c r="G628" s="28">
        <v>1.5</v>
      </c>
      <c r="H628" s="27" t="s">
        <v>31</v>
      </c>
      <c r="I628" s="32"/>
      <c r="J628" s="32" t="s">
        <v>33</v>
      </c>
      <c r="K628" s="32">
        <v>16</v>
      </c>
      <c r="L628" s="68">
        <v>7098</v>
      </c>
    </row>
    <row r="629" spans="1:12" ht="12.75" hidden="1">
      <c r="A629" s="70" t="s">
        <v>561</v>
      </c>
      <c r="B629" s="60">
        <f t="shared" si="29"/>
      </c>
      <c r="C629" s="27" t="s">
        <v>30</v>
      </c>
      <c r="D629" s="40">
        <v>42</v>
      </c>
      <c r="E629" s="30">
        <f t="shared" si="30"/>
        <v>51</v>
      </c>
      <c r="F629" s="31" t="s">
        <v>34</v>
      </c>
      <c r="G629" s="40">
        <v>4.5</v>
      </c>
      <c r="H629" s="27" t="s">
        <v>31</v>
      </c>
      <c r="I629" s="32"/>
      <c r="J629" s="32" t="s">
        <v>33</v>
      </c>
      <c r="K629" s="32"/>
      <c r="L629" s="68"/>
    </row>
    <row r="630" spans="1:12" ht="12.75" hidden="1">
      <c r="A630" s="70" t="s">
        <v>578</v>
      </c>
      <c r="B630" s="60">
        <f t="shared" si="29"/>
      </c>
      <c r="C630" s="27" t="s">
        <v>30</v>
      </c>
      <c r="D630" s="40">
        <v>42</v>
      </c>
      <c r="E630" s="30">
        <f t="shared" si="30"/>
        <v>45</v>
      </c>
      <c r="F630" s="31" t="s">
        <v>34</v>
      </c>
      <c r="G630" s="40">
        <v>1.5</v>
      </c>
      <c r="H630" s="27" t="s">
        <v>31</v>
      </c>
      <c r="I630" s="32"/>
      <c r="J630" s="32" t="s">
        <v>33</v>
      </c>
      <c r="K630" s="32"/>
      <c r="L630" s="68"/>
    </row>
    <row r="631" spans="1:12" ht="12.75" hidden="1">
      <c r="A631" s="70" t="s">
        <v>590</v>
      </c>
      <c r="B631" s="60">
        <f t="shared" si="29"/>
      </c>
      <c r="C631" s="27" t="s">
        <v>30</v>
      </c>
      <c r="D631" s="40">
        <v>42</v>
      </c>
      <c r="E631" s="30">
        <f t="shared" si="30"/>
        <v>46</v>
      </c>
      <c r="F631" s="31" t="s">
        <v>34</v>
      </c>
      <c r="G631" s="40">
        <v>2</v>
      </c>
      <c r="H631" s="27" t="s">
        <v>31</v>
      </c>
      <c r="I631" s="32"/>
      <c r="J631" s="32" t="s">
        <v>33</v>
      </c>
      <c r="K631" s="32"/>
      <c r="L631" s="68"/>
    </row>
    <row r="632" spans="1:12" ht="12.75" hidden="1">
      <c r="A632" s="70" t="s">
        <v>606</v>
      </c>
      <c r="B632" s="60">
        <f t="shared" si="29"/>
      </c>
      <c r="C632" s="27" t="s">
        <v>30</v>
      </c>
      <c r="D632" s="40">
        <v>42</v>
      </c>
      <c r="E632" s="30">
        <f t="shared" si="30"/>
        <v>50</v>
      </c>
      <c r="F632" s="31" t="s">
        <v>34</v>
      </c>
      <c r="G632" s="40">
        <v>4</v>
      </c>
      <c r="H632" s="27" t="s">
        <v>31</v>
      </c>
      <c r="I632" s="32"/>
      <c r="J632" s="32" t="s">
        <v>33</v>
      </c>
      <c r="K632" s="32"/>
      <c r="L632" s="68"/>
    </row>
    <row r="633" spans="1:12" ht="12.75" hidden="1">
      <c r="A633" s="70" t="s">
        <v>676</v>
      </c>
      <c r="B633" s="60">
        <f t="shared" si="29"/>
      </c>
      <c r="C633" s="27" t="s">
        <v>30</v>
      </c>
      <c r="D633" s="40">
        <v>42</v>
      </c>
      <c r="E633" s="30">
        <f t="shared" si="30"/>
        <v>48</v>
      </c>
      <c r="F633" s="31" t="s">
        <v>34</v>
      </c>
      <c r="G633" s="40">
        <v>3</v>
      </c>
      <c r="H633" s="27" t="s">
        <v>31</v>
      </c>
      <c r="I633" s="32"/>
      <c r="J633" s="32" t="s">
        <v>33</v>
      </c>
      <c r="K633" s="32"/>
      <c r="L633" s="68"/>
    </row>
    <row r="634" spans="1:12" ht="12.75" hidden="1">
      <c r="A634" s="70" t="s">
        <v>513</v>
      </c>
      <c r="B634" s="60">
        <f t="shared" si="29"/>
      </c>
      <c r="C634" s="27" t="s">
        <v>30</v>
      </c>
      <c r="D634" s="40">
        <v>41.6</v>
      </c>
      <c r="E634" s="30">
        <f t="shared" si="30"/>
        <v>46.4</v>
      </c>
      <c r="F634" s="31" t="s">
        <v>34</v>
      </c>
      <c r="G634" s="40">
        <v>2.4</v>
      </c>
      <c r="H634" s="27" t="s">
        <v>31</v>
      </c>
      <c r="I634" s="32"/>
      <c r="J634" s="32" t="s">
        <v>33</v>
      </c>
      <c r="K634" s="32"/>
      <c r="L634" s="68"/>
    </row>
    <row r="635" spans="1:12" ht="12.75" hidden="1">
      <c r="A635" s="70" t="s">
        <v>622</v>
      </c>
      <c r="B635" s="60">
        <f t="shared" si="29"/>
      </c>
      <c r="C635" s="27" t="s">
        <v>30</v>
      </c>
      <c r="D635" s="40">
        <v>41.6</v>
      </c>
      <c r="E635" s="30">
        <f t="shared" si="30"/>
        <v>46.4</v>
      </c>
      <c r="F635" s="31" t="s">
        <v>34</v>
      </c>
      <c r="G635" s="40">
        <v>2.4</v>
      </c>
      <c r="H635" s="27" t="s">
        <v>31</v>
      </c>
      <c r="I635" s="32"/>
      <c r="J635" s="32" t="s">
        <v>33</v>
      </c>
      <c r="K635" s="32"/>
      <c r="L635" s="68"/>
    </row>
    <row r="636" spans="1:12" ht="12.75" hidden="1">
      <c r="A636" s="70" t="s">
        <v>609</v>
      </c>
      <c r="B636" s="60">
        <f t="shared" si="29"/>
      </c>
      <c r="C636" s="27" t="s">
        <v>30</v>
      </c>
      <c r="D636" s="40">
        <v>41.4</v>
      </c>
      <c r="E636" s="30">
        <f t="shared" si="30"/>
        <v>53.599999999999994</v>
      </c>
      <c r="F636" s="31" t="s">
        <v>34</v>
      </c>
      <c r="G636" s="40">
        <v>6.1</v>
      </c>
      <c r="H636" s="27" t="s">
        <v>31</v>
      </c>
      <c r="I636" s="32"/>
      <c r="J636" s="32" t="s">
        <v>33</v>
      </c>
      <c r="K636" s="32"/>
      <c r="L636" s="68"/>
    </row>
    <row r="637" spans="1:12" ht="12.75" hidden="1">
      <c r="A637" s="67">
        <v>2030</v>
      </c>
      <c r="B637" s="60">
        <f t="shared" si="29"/>
        <v>1</v>
      </c>
      <c r="C637" s="27" t="s">
        <v>30</v>
      </c>
      <c r="D637" s="28">
        <v>41</v>
      </c>
      <c r="E637" s="30">
        <f t="shared" si="30"/>
        <v>44.56</v>
      </c>
      <c r="F637" s="31" t="s">
        <v>34</v>
      </c>
      <c r="G637" s="28">
        <v>1.78</v>
      </c>
      <c r="H637" s="27" t="s">
        <v>31</v>
      </c>
      <c r="I637" s="32" t="s">
        <v>64</v>
      </c>
      <c r="J637" s="32" t="s">
        <v>33</v>
      </c>
      <c r="K637" s="32"/>
      <c r="L637" s="68"/>
    </row>
    <row r="638" spans="1:12" ht="12.75" hidden="1">
      <c r="A638" s="67">
        <v>5509</v>
      </c>
      <c r="B638" s="60">
        <f t="shared" si="29"/>
      </c>
      <c r="C638" s="27" t="s">
        <v>30</v>
      </c>
      <c r="D638" s="28">
        <v>41</v>
      </c>
      <c r="E638" s="30">
        <f t="shared" si="30"/>
        <v>46.8</v>
      </c>
      <c r="F638" s="31" t="s">
        <v>34</v>
      </c>
      <c r="G638" s="28">
        <v>2.9</v>
      </c>
      <c r="H638" s="27" t="s">
        <v>31</v>
      </c>
      <c r="I638" s="32"/>
      <c r="J638" s="32" t="s">
        <v>33</v>
      </c>
      <c r="K638" s="32">
        <v>24</v>
      </c>
      <c r="L638" s="68">
        <v>7018</v>
      </c>
    </row>
    <row r="639" spans="1:12" ht="12.75" hidden="1">
      <c r="A639" s="70" t="s">
        <v>448</v>
      </c>
      <c r="B639" s="60">
        <f t="shared" si="29"/>
      </c>
      <c r="C639" s="27" t="s">
        <v>30</v>
      </c>
      <c r="D639" s="40">
        <v>41</v>
      </c>
      <c r="E639" s="30">
        <f t="shared" si="30"/>
        <v>47</v>
      </c>
      <c r="F639" s="31" t="s">
        <v>34</v>
      </c>
      <c r="G639" s="40">
        <v>3</v>
      </c>
      <c r="H639" s="27" t="s">
        <v>31</v>
      </c>
      <c r="I639" s="32"/>
      <c r="J639" s="32" t="s">
        <v>33</v>
      </c>
      <c r="K639" s="32"/>
      <c r="L639" s="68"/>
    </row>
    <row r="640" spans="1:12" ht="12.75" hidden="1">
      <c r="A640" s="70" t="s">
        <v>754</v>
      </c>
      <c r="B640" s="60">
        <f t="shared" si="29"/>
      </c>
      <c r="C640" s="27" t="s">
        <v>30</v>
      </c>
      <c r="D640" s="40">
        <v>41</v>
      </c>
      <c r="E640" s="30">
        <f t="shared" si="30"/>
        <v>45</v>
      </c>
      <c r="F640" s="31" t="s">
        <v>34</v>
      </c>
      <c r="G640" s="40">
        <v>2</v>
      </c>
      <c r="H640" s="27" t="s">
        <v>31</v>
      </c>
      <c r="I640" s="32"/>
      <c r="J640" s="32" t="s">
        <v>33</v>
      </c>
      <c r="K640" s="32"/>
      <c r="L640" s="68"/>
    </row>
    <row r="641" spans="1:12" ht="12.75" hidden="1">
      <c r="A641" s="70" t="s">
        <v>784</v>
      </c>
      <c r="B641" s="60">
        <f t="shared" si="29"/>
      </c>
      <c r="C641" s="27" t="s">
        <v>30</v>
      </c>
      <c r="D641" s="40">
        <v>41</v>
      </c>
      <c r="E641" s="30">
        <f t="shared" si="30"/>
        <v>51</v>
      </c>
      <c r="F641" s="31" t="s">
        <v>34</v>
      </c>
      <c r="G641" s="40">
        <v>5</v>
      </c>
      <c r="H641" s="27" t="s">
        <v>31</v>
      </c>
      <c r="I641" s="32"/>
      <c r="J641" s="32" t="s">
        <v>33</v>
      </c>
      <c r="K641" s="32"/>
      <c r="L641" s="68"/>
    </row>
    <row r="642" spans="1:12" ht="12.75" hidden="1">
      <c r="A642" s="67">
        <v>2130</v>
      </c>
      <c r="B642" s="60">
        <f t="shared" si="29"/>
      </c>
      <c r="C642" s="27" t="s">
        <v>30</v>
      </c>
      <c r="D642" s="28">
        <v>40.94</v>
      </c>
      <c r="E642" s="30">
        <f t="shared" si="30"/>
        <v>46.18</v>
      </c>
      <c r="F642" s="31" t="s">
        <v>34</v>
      </c>
      <c r="G642" s="28">
        <v>2.62</v>
      </c>
      <c r="H642" s="27" t="s">
        <v>31</v>
      </c>
      <c r="I642" s="32" t="s">
        <v>113</v>
      </c>
      <c r="J642" s="32" t="s">
        <v>33</v>
      </c>
      <c r="K642" s="32"/>
      <c r="L642" s="68"/>
    </row>
    <row r="643" spans="1:12" ht="12.75" hidden="1">
      <c r="A643" s="67">
        <v>2223</v>
      </c>
      <c r="B643" s="60">
        <f t="shared" si="29"/>
      </c>
      <c r="C643" s="27" t="s">
        <v>30</v>
      </c>
      <c r="D643" s="28">
        <v>40.87</v>
      </c>
      <c r="E643" s="30">
        <f t="shared" si="30"/>
        <v>47.93</v>
      </c>
      <c r="F643" s="31" t="s">
        <v>34</v>
      </c>
      <c r="G643" s="28">
        <v>3.53</v>
      </c>
      <c r="H643" s="27" t="s">
        <v>31</v>
      </c>
      <c r="I643" s="32" t="s">
        <v>184</v>
      </c>
      <c r="J643" s="32" t="s">
        <v>33</v>
      </c>
      <c r="K643" s="32"/>
      <c r="L643" s="68"/>
    </row>
    <row r="644" spans="1:12" ht="12.75" hidden="1">
      <c r="A644" s="67">
        <v>2326</v>
      </c>
      <c r="B644" s="60">
        <f t="shared" si="29"/>
      </c>
      <c r="C644" s="27" t="s">
        <v>30</v>
      </c>
      <c r="D644" s="28">
        <v>40.64</v>
      </c>
      <c r="E644" s="30">
        <f t="shared" si="30"/>
        <v>51.3</v>
      </c>
      <c r="F644" s="31" t="s">
        <v>34</v>
      </c>
      <c r="G644" s="28">
        <v>5.33</v>
      </c>
      <c r="H644" s="27" t="s">
        <v>31</v>
      </c>
      <c r="I644" s="27" t="s">
        <v>263</v>
      </c>
      <c r="J644" s="27" t="s">
        <v>33</v>
      </c>
      <c r="K644" s="27"/>
      <c r="L644" s="68"/>
    </row>
    <row r="645" spans="1:12" ht="12.75" hidden="1">
      <c r="A645" s="67">
        <v>5043</v>
      </c>
      <c r="B645" s="60">
        <f t="shared" si="29"/>
      </c>
      <c r="C645" s="27" t="s">
        <v>30</v>
      </c>
      <c r="D645" s="28">
        <v>40</v>
      </c>
      <c r="E645" s="30">
        <f t="shared" si="30"/>
        <v>48</v>
      </c>
      <c r="F645" s="31" t="s">
        <v>34</v>
      </c>
      <c r="G645" s="28">
        <v>4</v>
      </c>
      <c r="H645" s="27" t="s">
        <v>31</v>
      </c>
      <c r="I645" s="32"/>
      <c r="J645" s="32" t="s">
        <v>33</v>
      </c>
      <c r="K645" s="32">
        <v>36</v>
      </c>
      <c r="L645" s="68">
        <v>7013</v>
      </c>
    </row>
    <row r="646" spans="1:12" ht="102" hidden="1">
      <c r="A646" s="70">
        <v>9109</v>
      </c>
      <c r="B646" s="60">
        <f t="shared" si="29"/>
      </c>
      <c r="C646" s="27" t="s">
        <v>30</v>
      </c>
      <c r="D646" s="40">
        <v>40</v>
      </c>
      <c r="E646" s="30">
        <f t="shared" si="30"/>
        <v>44.6</v>
      </c>
      <c r="F646" s="31" t="s">
        <v>34</v>
      </c>
      <c r="G646" s="40">
        <v>2.3</v>
      </c>
      <c r="H646" s="27" t="s">
        <v>31</v>
      </c>
      <c r="I646" s="32"/>
      <c r="J646" s="32" t="s">
        <v>33</v>
      </c>
      <c r="K646" s="32" t="s">
        <v>418</v>
      </c>
      <c r="L646" s="68" t="s">
        <v>430</v>
      </c>
    </row>
    <row r="647" spans="1:12" ht="102" hidden="1">
      <c r="A647" s="70">
        <v>9723</v>
      </c>
      <c r="B647" s="60">
        <f t="shared" si="29"/>
      </c>
      <c r="C647" s="27" t="s">
        <v>30</v>
      </c>
      <c r="D647" s="40">
        <v>40</v>
      </c>
      <c r="E647" s="30">
        <f t="shared" si="30"/>
        <v>44</v>
      </c>
      <c r="F647" s="31"/>
      <c r="G647" s="40">
        <v>2</v>
      </c>
      <c r="H647" s="27" t="s">
        <v>31</v>
      </c>
      <c r="I647" s="32"/>
      <c r="J647" s="32" t="s">
        <v>33</v>
      </c>
      <c r="K647" s="32" t="s">
        <v>418</v>
      </c>
      <c r="L647" s="68"/>
    </row>
    <row r="648" spans="1:12" ht="12.75" hidden="1">
      <c r="A648" s="70" t="s">
        <v>446</v>
      </c>
      <c r="B648" s="60">
        <f t="shared" si="29"/>
      </c>
      <c r="C648" s="27" t="s">
        <v>30</v>
      </c>
      <c r="D648" s="40">
        <v>40</v>
      </c>
      <c r="E648" s="30">
        <f t="shared" si="30"/>
        <v>48</v>
      </c>
      <c r="F648" s="31" t="s">
        <v>34</v>
      </c>
      <c r="G648" s="40">
        <v>4</v>
      </c>
      <c r="H648" s="27" t="s">
        <v>31</v>
      </c>
      <c r="I648" s="32"/>
      <c r="J648" s="32" t="s">
        <v>33</v>
      </c>
      <c r="K648" s="32"/>
      <c r="L648" s="68"/>
    </row>
    <row r="649" spans="1:12" ht="12.75" hidden="1">
      <c r="A649" s="70" t="s">
        <v>462</v>
      </c>
      <c r="B649" s="60">
        <f t="shared" si="29"/>
      </c>
      <c r="C649" s="27" t="s">
        <v>30</v>
      </c>
      <c r="D649" s="40">
        <v>40</v>
      </c>
      <c r="E649" s="30">
        <f t="shared" si="30"/>
        <v>46</v>
      </c>
      <c r="F649" s="31" t="s">
        <v>34</v>
      </c>
      <c r="G649" s="40">
        <v>3</v>
      </c>
      <c r="H649" s="27" t="s">
        <v>31</v>
      </c>
      <c r="I649" s="32"/>
      <c r="J649" s="32" t="s">
        <v>33</v>
      </c>
      <c r="K649" s="32"/>
      <c r="L649" s="68"/>
    </row>
    <row r="650" spans="1:12" ht="12.75" hidden="1">
      <c r="A650" s="70" t="s">
        <v>699</v>
      </c>
      <c r="B650" s="60">
        <f t="shared" si="29"/>
      </c>
      <c r="C650" s="27" t="s">
        <v>30</v>
      </c>
      <c r="D650" s="40">
        <v>40</v>
      </c>
      <c r="E650" s="30">
        <f t="shared" si="30"/>
        <v>50</v>
      </c>
      <c r="F650" s="31" t="s">
        <v>34</v>
      </c>
      <c r="G650" s="40">
        <v>5</v>
      </c>
      <c r="H650" s="27" t="s">
        <v>31</v>
      </c>
      <c r="I650" s="32"/>
      <c r="J650" s="32" t="s">
        <v>33</v>
      </c>
      <c r="K650" s="32"/>
      <c r="L650" s="68"/>
    </row>
    <row r="651" spans="1:12" ht="12.75" hidden="1">
      <c r="A651" s="70" t="s">
        <v>892</v>
      </c>
      <c r="B651" s="60">
        <f t="shared" si="29"/>
      </c>
      <c r="C651" s="27" t="s">
        <v>30</v>
      </c>
      <c r="D651" s="40">
        <v>40</v>
      </c>
      <c r="E651" s="30">
        <f t="shared" si="30"/>
        <v>47</v>
      </c>
      <c r="F651" s="31" t="s">
        <v>34</v>
      </c>
      <c r="G651" s="40">
        <v>3.5</v>
      </c>
      <c r="H651" s="27" t="s">
        <v>31</v>
      </c>
      <c r="I651" s="32"/>
      <c r="J651" s="32" t="s">
        <v>33</v>
      </c>
      <c r="K651" s="32"/>
      <c r="L651" s="68"/>
    </row>
    <row r="652" spans="1:12" ht="12.75" hidden="1">
      <c r="A652" s="67" t="s">
        <v>919</v>
      </c>
      <c r="B652" s="60">
        <f t="shared" si="29"/>
      </c>
      <c r="C652" s="27" t="s">
        <v>30</v>
      </c>
      <c r="D652" s="28">
        <v>40</v>
      </c>
      <c r="E652" s="28">
        <f t="shared" si="30"/>
        <v>46.4</v>
      </c>
      <c r="F652" s="31"/>
      <c r="G652" s="28">
        <v>3.2</v>
      </c>
      <c r="H652" s="27" t="s">
        <v>325</v>
      </c>
      <c r="I652" s="27"/>
      <c r="J652" s="27" t="s">
        <v>33</v>
      </c>
      <c r="K652" s="27" t="s">
        <v>418</v>
      </c>
      <c r="L652" s="68"/>
    </row>
    <row r="653" spans="1:12" ht="12.75" hidden="1">
      <c r="A653" s="70" t="s">
        <v>880</v>
      </c>
      <c r="B653" s="60">
        <f t="shared" si="29"/>
      </c>
      <c r="C653" s="27" t="s">
        <v>30</v>
      </c>
      <c r="D653" s="40">
        <v>39.5</v>
      </c>
      <c r="E653" s="30">
        <f t="shared" si="30"/>
        <v>43.5</v>
      </c>
      <c r="F653" s="31" t="s">
        <v>34</v>
      </c>
      <c r="G653" s="40">
        <v>2</v>
      </c>
      <c r="H653" s="27" t="s">
        <v>31</v>
      </c>
      <c r="I653" s="32"/>
      <c r="J653" s="32" t="s">
        <v>33</v>
      </c>
      <c r="K653" s="32"/>
      <c r="L653" s="68"/>
    </row>
    <row r="654" spans="1:12" ht="12.75" hidden="1">
      <c r="A654" s="67">
        <v>2129</v>
      </c>
      <c r="B654" s="60">
        <f t="shared" si="29"/>
      </c>
      <c r="C654" s="27" t="s">
        <v>30</v>
      </c>
      <c r="D654" s="28">
        <v>39.34</v>
      </c>
      <c r="E654" s="30">
        <f t="shared" si="30"/>
        <v>44.580000000000005</v>
      </c>
      <c r="F654" s="31" t="s">
        <v>34</v>
      </c>
      <c r="G654" s="28">
        <v>2.62</v>
      </c>
      <c r="H654" s="27" t="s">
        <v>31</v>
      </c>
      <c r="I654" s="32" t="s">
        <v>112</v>
      </c>
      <c r="J654" s="32" t="s">
        <v>33</v>
      </c>
      <c r="K654" s="32"/>
      <c r="L654" s="68"/>
    </row>
    <row r="655" spans="1:12" ht="12.75" hidden="1">
      <c r="A655" s="70" t="s">
        <v>882</v>
      </c>
      <c r="B655" s="60">
        <f t="shared" si="29"/>
      </c>
      <c r="C655" s="27" t="s">
        <v>30</v>
      </c>
      <c r="D655" s="40">
        <v>39.2</v>
      </c>
      <c r="E655" s="30">
        <f t="shared" si="30"/>
        <v>50.6</v>
      </c>
      <c r="F655" s="31" t="s">
        <v>34</v>
      </c>
      <c r="G655" s="40">
        <v>5.7</v>
      </c>
      <c r="H655" s="27" t="s">
        <v>31</v>
      </c>
      <c r="I655" s="32"/>
      <c r="J655" s="32" t="s">
        <v>33</v>
      </c>
      <c r="K655" s="32"/>
      <c r="L655" s="68"/>
    </row>
    <row r="656" spans="1:12" ht="12.75" hidden="1">
      <c r="A656" s="67">
        <v>1724</v>
      </c>
      <c r="B656" s="60">
        <f t="shared" si="29"/>
      </c>
      <c r="C656" s="27" t="s">
        <v>30</v>
      </c>
      <c r="D656" s="28">
        <v>39</v>
      </c>
      <c r="E656" s="30">
        <f t="shared" si="30"/>
        <v>52</v>
      </c>
      <c r="F656" s="31" t="s">
        <v>34</v>
      </c>
      <c r="G656" s="28">
        <v>6.5</v>
      </c>
      <c r="H656" s="27" t="s">
        <v>31</v>
      </c>
      <c r="I656" s="32"/>
      <c r="J656" s="32" t="s">
        <v>33</v>
      </c>
      <c r="K656" s="32">
        <v>9</v>
      </c>
      <c r="L656" s="68">
        <v>1724</v>
      </c>
    </row>
    <row r="657" spans="1:12" ht="12.75" hidden="1">
      <c r="A657" s="67">
        <v>9099</v>
      </c>
      <c r="B657" s="60">
        <f t="shared" si="29"/>
      </c>
      <c r="C657" s="27" t="s">
        <v>30</v>
      </c>
      <c r="D657" s="28">
        <v>39</v>
      </c>
      <c r="E657" s="28">
        <f t="shared" si="30"/>
        <v>46</v>
      </c>
      <c r="F657" s="31"/>
      <c r="G657" s="28">
        <v>3.5</v>
      </c>
      <c r="H657" s="27" t="s">
        <v>325</v>
      </c>
      <c r="I657" s="27"/>
      <c r="J657" s="27" t="s">
        <v>33</v>
      </c>
      <c r="K657" s="27" t="s">
        <v>418</v>
      </c>
      <c r="L657" s="68"/>
    </row>
    <row r="658" spans="1:12" ht="12.75" hidden="1">
      <c r="A658" s="67">
        <v>5319</v>
      </c>
      <c r="B658" s="60">
        <f t="shared" si="29"/>
      </c>
      <c r="C658" s="27" t="s">
        <v>30</v>
      </c>
      <c r="D658" s="28">
        <v>38.1</v>
      </c>
      <c r="E658" s="30">
        <f t="shared" si="30"/>
        <v>49.7</v>
      </c>
      <c r="F658" s="31" t="s">
        <v>34</v>
      </c>
      <c r="G658" s="28">
        <v>5.8</v>
      </c>
      <c r="H658" s="27" t="s">
        <v>31</v>
      </c>
      <c r="I658" s="32"/>
      <c r="J658" s="32" t="s">
        <v>33</v>
      </c>
      <c r="K658" s="32">
        <v>4</v>
      </c>
      <c r="L658" s="68">
        <v>5319</v>
      </c>
    </row>
    <row r="659" spans="1:12" ht="12.75" hidden="1">
      <c r="A659" s="70" t="s">
        <v>603</v>
      </c>
      <c r="B659" s="60">
        <f t="shared" si="29"/>
      </c>
      <c r="C659" s="27" t="s">
        <v>30</v>
      </c>
      <c r="D659" s="40">
        <v>38</v>
      </c>
      <c r="E659" s="30">
        <f t="shared" si="30"/>
        <v>42.6</v>
      </c>
      <c r="F659" s="31" t="s">
        <v>34</v>
      </c>
      <c r="G659" s="40">
        <v>2.3</v>
      </c>
      <c r="H659" s="27" t="s">
        <v>31</v>
      </c>
      <c r="I659" s="32"/>
      <c r="J659" s="32" t="s">
        <v>33</v>
      </c>
      <c r="K659" s="32"/>
      <c r="L659" s="68"/>
    </row>
    <row r="660" spans="1:12" ht="12.75" hidden="1">
      <c r="A660" s="70" t="s">
        <v>789</v>
      </c>
      <c r="B660" s="60">
        <f t="shared" si="29"/>
      </c>
      <c r="C660" s="27" t="s">
        <v>30</v>
      </c>
      <c r="D660" s="40">
        <v>38</v>
      </c>
      <c r="E660" s="30">
        <f t="shared" si="30"/>
        <v>44</v>
      </c>
      <c r="F660" s="31" t="s">
        <v>34</v>
      </c>
      <c r="G660" s="40">
        <v>3</v>
      </c>
      <c r="H660" s="27" t="s">
        <v>31</v>
      </c>
      <c r="I660" s="32"/>
      <c r="J660" s="32" t="s">
        <v>33</v>
      </c>
      <c r="K660" s="32"/>
      <c r="L660" s="68"/>
    </row>
    <row r="661" spans="1:12" ht="12.75" hidden="1">
      <c r="A661" s="70" t="s">
        <v>796</v>
      </c>
      <c r="B661" s="60">
        <f t="shared" si="29"/>
      </c>
      <c r="C661" s="27" t="s">
        <v>30</v>
      </c>
      <c r="D661" s="40">
        <v>38</v>
      </c>
      <c r="E661" s="30">
        <f t="shared" si="30"/>
        <v>46</v>
      </c>
      <c r="F661" s="31" t="s">
        <v>34</v>
      </c>
      <c r="G661" s="40">
        <v>4</v>
      </c>
      <c r="H661" s="27" t="s">
        <v>31</v>
      </c>
      <c r="I661" s="32"/>
      <c r="J661" s="32" t="s">
        <v>33</v>
      </c>
      <c r="K661" s="32"/>
      <c r="L661" s="68"/>
    </row>
    <row r="662" spans="1:12" ht="12.75" hidden="1">
      <c r="A662" s="70" t="s">
        <v>899</v>
      </c>
      <c r="B662" s="60">
        <f t="shared" si="29"/>
      </c>
      <c r="C662" s="27" t="s">
        <v>30</v>
      </c>
      <c r="D662" s="40">
        <v>38</v>
      </c>
      <c r="E662" s="30">
        <f t="shared" si="30"/>
        <v>43</v>
      </c>
      <c r="F662" s="31" t="s">
        <v>34</v>
      </c>
      <c r="G662" s="40">
        <v>2.5</v>
      </c>
      <c r="H662" s="27" t="s">
        <v>31</v>
      </c>
      <c r="I662" s="32"/>
      <c r="J662" s="32" t="s">
        <v>33</v>
      </c>
      <c r="K662" s="32"/>
      <c r="L662" s="68"/>
    </row>
    <row r="663" spans="1:12" ht="12.75" hidden="1">
      <c r="A663" s="67">
        <v>2029</v>
      </c>
      <c r="B663" s="60">
        <f t="shared" si="29"/>
        <v>1</v>
      </c>
      <c r="C663" s="27" t="s">
        <v>30</v>
      </c>
      <c r="D663" s="28">
        <v>37.82</v>
      </c>
      <c r="E663" s="30">
        <f t="shared" si="30"/>
        <v>41.38</v>
      </c>
      <c r="F663" s="31" t="s">
        <v>34</v>
      </c>
      <c r="G663" s="28">
        <v>1.78</v>
      </c>
      <c r="H663" s="27" t="s">
        <v>31</v>
      </c>
      <c r="I663" s="32" t="s">
        <v>63</v>
      </c>
      <c r="J663" s="32" t="s">
        <v>33</v>
      </c>
      <c r="K663" s="32"/>
      <c r="L663" s="68"/>
    </row>
    <row r="664" spans="1:12" ht="12.75" hidden="1">
      <c r="A664" s="67">
        <v>2128</v>
      </c>
      <c r="B664" s="60">
        <f t="shared" si="29"/>
      </c>
      <c r="C664" s="27" t="s">
        <v>30</v>
      </c>
      <c r="D664" s="28">
        <v>37.77</v>
      </c>
      <c r="E664" s="30">
        <f t="shared" si="30"/>
        <v>43.010000000000005</v>
      </c>
      <c r="F664" s="31" t="s">
        <v>34</v>
      </c>
      <c r="G664" s="28">
        <v>2.62</v>
      </c>
      <c r="H664" s="27" t="s">
        <v>31</v>
      </c>
      <c r="I664" s="32" t="s">
        <v>111</v>
      </c>
      <c r="J664" s="32" t="s">
        <v>33</v>
      </c>
      <c r="K664" s="32"/>
      <c r="L664" s="68"/>
    </row>
    <row r="665" spans="1:12" ht="12.75" hidden="1">
      <c r="A665" s="67">
        <v>2222</v>
      </c>
      <c r="B665" s="60">
        <f t="shared" si="29"/>
      </c>
      <c r="C665" s="27" t="s">
        <v>30</v>
      </c>
      <c r="D665" s="28">
        <v>37.69</v>
      </c>
      <c r="E665" s="30">
        <f t="shared" si="30"/>
        <v>44.75</v>
      </c>
      <c r="F665" s="31" t="s">
        <v>34</v>
      </c>
      <c r="G665" s="28">
        <v>3.53</v>
      </c>
      <c r="H665" s="27" t="s">
        <v>31</v>
      </c>
      <c r="I665" s="32" t="s">
        <v>183</v>
      </c>
      <c r="J665" s="32" t="s">
        <v>33</v>
      </c>
      <c r="K665" s="32"/>
      <c r="L665" s="68"/>
    </row>
    <row r="666" spans="1:12" ht="12.75" hidden="1">
      <c r="A666" s="67">
        <v>2325</v>
      </c>
      <c r="B666" s="60">
        <f t="shared" si="29"/>
      </c>
      <c r="C666" s="27" t="s">
        <v>30</v>
      </c>
      <c r="D666" s="28">
        <v>37.47</v>
      </c>
      <c r="E666" s="30">
        <f t="shared" si="30"/>
        <v>48.129999999999995</v>
      </c>
      <c r="F666" s="31" t="s">
        <v>34</v>
      </c>
      <c r="G666" s="27">
        <v>5.33</v>
      </c>
      <c r="H666" s="27" t="s">
        <v>31</v>
      </c>
      <c r="I666" s="27" t="s">
        <v>262</v>
      </c>
      <c r="J666" s="32" t="s">
        <v>33</v>
      </c>
      <c r="K666" s="27"/>
      <c r="L666" s="68"/>
    </row>
    <row r="667" spans="1:12" ht="12.75" hidden="1">
      <c r="A667" s="67">
        <v>2920</v>
      </c>
      <c r="B667" s="60">
        <f t="shared" si="29"/>
      </c>
      <c r="C667" s="27" t="s">
        <v>30</v>
      </c>
      <c r="D667" s="28">
        <v>37.47</v>
      </c>
      <c r="E667" s="30">
        <f t="shared" si="30"/>
        <v>43.47</v>
      </c>
      <c r="F667" s="31" t="s">
        <v>34</v>
      </c>
      <c r="G667" s="28">
        <v>3</v>
      </c>
      <c r="H667" s="37" t="s">
        <v>384</v>
      </c>
      <c r="I667" s="27" t="s">
        <v>395</v>
      </c>
      <c r="J667" s="32" t="s">
        <v>33</v>
      </c>
      <c r="K667" s="27"/>
      <c r="L667" s="68"/>
    </row>
    <row r="668" spans="1:12" ht="12.75" hidden="1">
      <c r="A668" s="70" t="s">
        <v>618</v>
      </c>
      <c r="B668" s="60">
        <f aca="true" t="shared" si="31" ref="B668:B731">IF(G668=$D$5,IF(D668&lt;$D$3,IF(I668&lt;&gt;0,1,""),""),"")</f>
      </c>
      <c r="C668" s="27" t="s">
        <v>30</v>
      </c>
      <c r="D668" s="40">
        <v>37.1</v>
      </c>
      <c r="E668" s="30">
        <f t="shared" si="30"/>
        <v>40.300000000000004</v>
      </c>
      <c r="F668" s="31" t="s">
        <v>34</v>
      </c>
      <c r="G668" s="40">
        <v>1.6</v>
      </c>
      <c r="H668" s="27" t="s">
        <v>31</v>
      </c>
      <c r="I668" s="32"/>
      <c r="J668" s="32" t="s">
        <v>33</v>
      </c>
      <c r="K668" s="32"/>
      <c r="L668" s="68"/>
    </row>
    <row r="669" spans="1:12" ht="12.75" hidden="1">
      <c r="A669" s="67">
        <v>1686</v>
      </c>
      <c r="B669" s="60">
        <f t="shared" si="31"/>
      </c>
      <c r="C669" s="27" t="s">
        <v>30</v>
      </c>
      <c r="D669" s="28">
        <v>37</v>
      </c>
      <c r="E669" s="30">
        <f t="shared" si="30"/>
        <v>45</v>
      </c>
      <c r="F669" s="31" t="s">
        <v>34</v>
      </c>
      <c r="G669" s="28">
        <v>4</v>
      </c>
      <c r="H669" s="27" t="s">
        <v>31</v>
      </c>
      <c r="I669" s="32"/>
      <c r="J669" s="32" t="s">
        <v>33</v>
      </c>
      <c r="K669" s="32">
        <v>16</v>
      </c>
      <c r="L669" s="68">
        <v>7143</v>
      </c>
    </row>
    <row r="670" spans="1:12" ht="12.75" hidden="1">
      <c r="A670" s="70" t="s">
        <v>662</v>
      </c>
      <c r="B670" s="60">
        <f t="shared" si="31"/>
      </c>
      <c r="C670" s="27" t="s">
        <v>30</v>
      </c>
      <c r="D670" s="40">
        <v>37</v>
      </c>
      <c r="E670" s="30">
        <f t="shared" si="30"/>
        <v>45</v>
      </c>
      <c r="F670" s="31" t="s">
        <v>34</v>
      </c>
      <c r="G670" s="40">
        <v>4</v>
      </c>
      <c r="H670" s="27" t="s">
        <v>31</v>
      </c>
      <c r="I670" s="32"/>
      <c r="J670" s="32" t="s">
        <v>33</v>
      </c>
      <c r="K670" s="32"/>
      <c r="L670" s="68"/>
    </row>
    <row r="671" spans="1:12" ht="12.75" hidden="1">
      <c r="A671" s="70" t="s">
        <v>827</v>
      </c>
      <c r="B671" s="60">
        <f t="shared" si="31"/>
      </c>
      <c r="C671" s="27" t="s">
        <v>30</v>
      </c>
      <c r="D671" s="40">
        <v>37</v>
      </c>
      <c r="E671" s="30">
        <f t="shared" si="30"/>
        <v>41</v>
      </c>
      <c r="F671" s="31" t="s">
        <v>34</v>
      </c>
      <c r="G671" s="40">
        <v>2</v>
      </c>
      <c r="H671" s="27" t="s">
        <v>31</v>
      </c>
      <c r="I671" s="32"/>
      <c r="J671" s="32" t="s">
        <v>33</v>
      </c>
      <c r="K671" s="32"/>
      <c r="L671" s="68"/>
    </row>
    <row r="672" spans="1:12" ht="12.75" hidden="1">
      <c r="A672" s="70" t="s">
        <v>788</v>
      </c>
      <c r="B672" s="60">
        <f t="shared" si="31"/>
      </c>
      <c r="C672" s="27" t="s">
        <v>30</v>
      </c>
      <c r="D672" s="40">
        <v>36.5</v>
      </c>
      <c r="E672" s="30">
        <f t="shared" si="30"/>
        <v>42.5</v>
      </c>
      <c r="F672" s="31" t="s">
        <v>34</v>
      </c>
      <c r="G672" s="40">
        <v>3</v>
      </c>
      <c r="H672" s="27" t="s">
        <v>31</v>
      </c>
      <c r="I672" s="32"/>
      <c r="J672" s="32" t="s">
        <v>33</v>
      </c>
      <c r="K672" s="32"/>
      <c r="L672" s="68"/>
    </row>
    <row r="673" spans="1:12" ht="12.75" hidden="1">
      <c r="A673" s="70" t="s">
        <v>819</v>
      </c>
      <c r="B673" s="60">
        <f t="shared" si="31"/>
      </c>
      <c r="C673" s="27" t="s">
        <v>30</v>
      </c>
      <c r="D673" s="40">
        <v>36.3</v>
      </c>
      <c r="E673" s="30">
        <f t="shared" si="30"/>
        <v>45</v>
      </c>
      <c r="F673" s="31" t="s">
        <v>34</v>
      </c>
      <c r="G673" s="40">
        <v>4.35</v>
      </c>
      <c r="H673" s="27" t="s">
        <v>31</v>
      </c>
      <c r="I673" s="32"/>
      <c r="J673" s="32" t="s">
        <v>33</v>
      </c>
      <c r="K673" s="32"/>
      <c r="L673" s="68"/>
    </row>
    <row r="674" spans="1:12" ht="12.75" hidden="1">
      <c r="A674" s="67">
        <v>2127</v>
      </c>
      <c r="B674" s="60">
        <f t="shared" si="31"/>
      </c>
      <c r="C674" s="27" t="s">
        <v>30</v>
      </c>
      <c r="D674" s="28">
        <v>36.17</v>
      </c>
      <c r="E674" s="30">
        <f t="shared" si="30"/>
        <v>41.410000000000004</v>
      </c>
      <c r="F674" s="31" t="s">
        <v>34</v>
      </c>
      <c r="G674" s="28">
        <v>2.62</v>
      </c>
      <c r="H674" s="27" t="s">
        <v>31</v>
      </c>
      <c r="I674" s="27" t="s">
        <v>110</v>
      </c>
      <c r="J674" s="27" t="s">
        <v>33</v>
      </c>
      <c r="K674" s="27"/>
      <c r="L674" s="68"/>
    </row>
    <row r="675" spans="1:12" ht="12.75" hidden="1">
      <c r="A675" s="67">
        <v>2221</v>
      </c>
      <c r="B675" s="60">
        <f t="shared" si="31"/>
      </c>
      <c r="C675" s="27" t="s">
        <v>30</v>
      </c>
      <c r="D675" s="28">
        <v>36.09</v>
      </c>
      <c r="E675" s="30">
        <f t="shared" si="30"/>
        <v>43.150000000000006</v>
      </c>
      <c r="F675" s="31" t="s">
        <v>34</v>
      </c>
      <c r="G675" s="28">
        <v>3.53</v>
      </c>
      <c r="H675" s="27" t="s">
        <v>31</v>
      </c>
      <c r="I675" s="32" t="s">
        <v>182</v>
      </c>
      <c r="J675" s="27" t="s">
        <v>33</v>
      </c>
      <c r="K675" s="32"/>
      <c r="L675" s="68"/>
    </row>
    <row r="676" spans="1:12" ht="12.75" hidden="1">
      <c r="A676" s="70" t="s">
        <v>636</v>
      </c>
      <c r="B676" s="60">
        <f t="shared" si="31"/>
      </c>
      <c r="C676" s="27" t="s">
        <v>30</v>
      </c>
      <c r="D676" s="40">
        <v>36</v>
      </c>
      <c r="E676" s="30">
        <f t="shared" si="30"/>
        <v>42</v>
      </c>
      <c r="F676" s="31" t="s">
        <v>34</v>
      </c>
      <c r="G676" s="40">
        <v>3</v>
      </c>
      <c r="H676" s="27" t="s">
        <v>31</v>
      </c>
      <c r="I676" s="32"/>
      <c r="J676" s="32" t="s">
        <v>33</v>
      </c>
      <c r="K676" s="32"/>
      <c r="L676" s="68"/>
    </row>
    <row r="677" spans="1:12" ht="12.75" hidden="1">
      <c r="A677" s="70" t="s">
        <v>833</v>
      </c>
      <c r="B677" s="60">
        <f t="shared" si="31"/>
      </c>
      <c r="C677" s="27" t="s">
        <v>30</v>
      </c>
      <c r="D677" s="40">
        <v>36</v>
      </c>
      <c r="E677" s="30">
        <f t="shared" si="30"/>
        <v>39</v>
      </c>
      <c r="F677" s="31" t="s">
        <v>34</v>
      </c>
      <c r="G677" s="40">
        <v>1.5</v>
      </c>
      <c r="H677" s="27" t="s">
        <v>31</v>
      </c>
      <c r="I677" s="32"/>
      <c r="J677" s="32" t="s">
        <v>33</v>
      </c>
      <c r="K677" s="32"/>
      <c r="L677" s="68"/>
    </row>
    <row r="678" spans="1:12" ht="12.75" hidden="1">
      <c r="A678" s="70" t="s">
        <v>901</v>
      </c>
      <c r="B678" s="60">
        <f t="shared" si="31"/>
      </c>
      <c r="C678" s="27" t="s">
        <v>30</v>
      </c>
      <c r="D678" s="40">
        <v>35.2</v>
      </c>
      <c r="E678" s="30">
        <f t="shared" si="30"/>
        <v>46.6</v>
      </c>
      <c r="F678" s="31" t="s">
        <v>34</v>
      </c>
      <c r="G678" s="40">
        <v>5.7</v>
      </c>
      <c r="H678" s="27" t="s">
        <v>31</v>
      </c>
      <c r="I678" s="32"/>
      <c r="J678" s="32" t="s">
        <v>33</v>
      </c>
      <c r="K678" s="32"/>
      <c r="L678" s="68"/>
    </row>
    <row r="679" spans="1:12" ht="12.75" hidden="1">
      <c r="A679" s="70" t="s">
        <v>460</v>
      </c>
      <c r="B679" s="60">
        <f t="shared" si="31"/>
      </c>
      <c r="C679" s="27" t="s">
        <v>30</v>
      </c>
      <c r="D679" s="40">
        <v>35</v>
      </c>
      <c r="E679" s="30">
        <f t="shared" si="30"/>
        <v>47</v>
      </c>
      <c r="F679" s="31" t="s">
        <v>34</v>
      </c>
      <c r="G679" s="40">
        <v>6</v>
      </c>
      <c r="H679" s="27" t="s">
        <v>31</v>
      </c>
      <c r="I679" s="32"/>
      <c r="J679" s="32" t="s">
        <v>33</v>
      </c>
      <c r="K679" s="32"/>
      <c r="L679" s="68"/>
    </row>
    <row r="680" spans="1:12" ht="12.75" hidden="1">
      <c r="A680" s="70" t="s">
        <v>574</v>
      </c>
      <c r="B680" s="60">
        <f t="shared" si="31"/>
      </c>
      <c r="C680" s="27" t="s">
        <v>30</v>
      </c>
      <c r="D680" s="40">
        <v>35</v>
      </c>
      <c r="E680" s="30">
        <f t="shared" si="30"/>
        <v>41</v>
      </c>
      <c r="F680" s="31" t="s">
        <v>34</v>
      </c>
      <c r="G680" s="40">
        <v>3</v>
      </c>
      <c r="H680" s="27" t="s">
        <v>31</v>
      </c>
      <c r="I680" s="32"/>
      <c r="J680" s="32" t="s">
        <v>33</v>
      </c>
      <c r="K680" s="32"/>
      <c r="L680" s="68"/>
    </row>
    <row r="681" spans="1:12" ht="12.75" hidden="1">
      <c r="A681" s="70" t="s">
        <v>749</v>
      </c>
      <c r="B681" s="60">
        <f t="shared" si="31"/>
      </c>
      <c r="C681" s="27" t="s">
        <v>30</v>
      </c>
      <c r="D681" s="40">
        <v>35</v>
      </c>
      <c r="E681" s="30">
        <f t="shared" si="30"/>
        <v>38</v>
      </c>
      <c r="F681" s="31" t="s">
        <v>34</v>
      </c>
      <c r="G681" s="40">
        <v>1.5</v>
      </c>
      <c r="H681" s="27" t="s">
        <v>31</v>
      </c>
      <c r="I681" s="32"/>
      <c r="J681" s="32" t="s">
        <v>33</v>
      </c>
      <c r="K681" s="32"/>
      <c r="L681" s="68"/>
    </row>
    <row r="682" spans="1:12" ht="12.75" hidden="1">
      <c r="A682" s="70" t="s">
        <v>839</v>
      </c>
      <c r="B682" s="60">
        <f t="shared" si="31"/>
      </c>
      <c r="C682" s="27" t="s">
        <v>30</v>
      </c>
      <c r="D682" s="40">
        <v>35</v>
      </c>
      <c r="E682" s="30">
        <f aca="true" t="shared" si="32" ref="E682:E745">D682+(G682*2)</f>
        <v>45</v>
      </c>
      <c r="F682" s="31" t="s">
        <v>34</v>
      </c>
      <c r="G682" s="40">
        <v>5</v>
      </c>
      <c r="H682" s="27" t="s">
        <v>31</v>
      </c>
      <c r="I682" s="32"/>
      <c r="J682" s="32" t="s">
        <v>33</v>
      </c>
      <c r="K682" s="32"/>
      <c r="L682" s="68"/>
    </row>
    <row r="683" spans="1:12" ht="12.75" hidden="1">
      <c r="A683" s="70" t="s">
        <v>877</v>
      </c>
      <c r="B683" s="60">
        <f t="shared" si="31"/>
      </c>
      <c r="C683" s="27" t="s">
        <v>30</v>
      </c>
      <c r="D683" s="40">
        <v>35</v>
      </c>
      <c r="E683" s="30">
        <f t="shared" si="32"/>
        <v>46</v>
      </c>
      <c r="F683" s="31" t="s">
        <v>34</v>
      </c>
      <c r="G683" s="40">
        <v>5.5</v>
      </c>
      <c r="H683" s="27" t="s">
        <v>31</v>
      </c>
      <c r="I683" s="32"/>
      <c r="J683" s="32" t="s">
        <v>33</v>
      </c>
      <c r="K683" s="32"/>
      <c r="L683" s="68"/>
    </row>
    <row r="684" spans="1:12" ht="12.75" hidden="1">
      <c r="A684" s="70" t="s">
        <v>884</v>
      </c>
      <c r="B684" s="60">
        <f t="shared" si="31"/>
      </c>
      <c r="C684" s="27" t="s">
        <v>30</v>
      </c>
      <c r="D684" s="40">
        <v>35</v>
      </c>
      <c r="E684" s="30">
        <f t="shared" si="32"/>
        <v>43</v>
      </c>
      <c r="F684" s="31" t="s">
        <v>34</v>
      </c>
      <c r="G684" s="40">
        <v>4</v>
      </c>
      <c r="H684" s="27" t="s">
        <v>31</v>
      </c>
      <c r="I684" s="32"/>
      <c r="J684" s="32" t="s">
        <v>33</v>
      </c>
      <c r="K684" s="32"/>
      <c r="L684" s="68"/>
    </row>
    <row r="685" spans="1:12" ht="12.75" hidden="1">
      <c r="A685" s="67">
        <v>2028</v>
      </c>
      <c r="B685" s="60">
        <f t="shared" si="31"/>
        <v>1</v>
      </c>
      <c r="C685" s="27" t="s">
        <v>30</v>
      </c>
      <c r="D685" s="28">
        <v>34.65</v>
      </c>
      <c r="E685" s="30">
        <f t="shared" si="32"/>
        <v>38.21</v>
      </c>
      <c r="F685" s="31" t="s">
        <v>34</v>
      </c>
      <c r="G685" s="28">
        <v>1.78</v>
      </c>
      <c r="H685" s="27" t="s">
        <v>31</v>
      </c>
      <c r="I685" s="32" t="s">
        <v>62</v>
      </c>
      <c r="J685" s="27" t="s">
        <v>33</v>
      </c>
      <c r="K685" s="32"/>
      <c r="L685" s="68"/>
    </row>
    <row r="686" spans="1:12" ht="12.75" hidden="1">
      <c r="A686" s="67">
        <v>2126</v>
      </c>
      <c r="B686" s="60">
        <f t="shared" si="31"/>
      </c>
      <c r="C686" s="27" t="s">
        <v>30</v>
      </c>
      <c r="D686" s="28">
        <v>34.59</v>
      </c>
      <c r="E686" s="30">
        <f t="shared" si="32"/>
        <v>39.830000000000005</v>
      </c>
      <c r="F686" s="31" t="s">
        <v>34</v>
      </c>
      <c r="G686" s="28">
        <v>2.62</v>
      </c>
      <c r="H686" s="27" t="s">
        <v>31</v>
      </c>
      <c r="I686" s="32" t="s">
        <v>109</v>
      </c>
      <c r="J686" s="27" t="s">
        <v>33</v>
      </c>
      <c r="K686" s="32"/>
      <c r="L686" s="68"/>
    </row>
    <row r="687" spans="1:12" ht="12.75" hidden="1">
      <c r="A687" s="67">
        <v>2220</v>
      </c>
      <c r="B687" s="60">
        <f t="shared" si="31"/>
      </c>
      <c r="C687" s="27" t="s">
        <v>30</v>
      </c>
      <c r="D687" s="28">
        <v>34.52</v>
      </c>
      <c r="E687" s="30">
        <f t="shared" si="32"/>
        <v>41.580000000000005</v>
      </c>
      <c r="F687" s="31" t="s">
        <v>34</v>
      </c>
      <c r="G687" s="28">
        <v>3.53</v>
      </c>
      <c r="H687" s="27" t="s">
        <v>31</v>
      </c>
      <c r="I687" s="32" t="s">
        <v>181</v>
      </c>
      <c r="J687" s="27" t="s">
        <v>33</v>
      </c>
      <c r="K687" s="32"/>
      <c r="L687" s="68"/>
    </row>
    <row r="688" spans="1:12" ht="12.75" hidden="1">
      <c r="A688" s="67">
        <v>2918</v>
      </c>
      <c r="B688" s="60">
        <f t="shared" si="31"/>
      </c>
      <c r="C688" s="27" t="s">
        <v>30</v>
      </c>
      <c r="D688" s="28">
        <v>34.42</v>
      </c>
      <c r="E688" s="30">
        <f t="shared" si="32"/>
        <v>40.32</v>
      </c>
      <c r="F688" s="31" t="s">
        <v>34</v>
      </c>
      <c r="G688" s="28">
        <v>2.95</v>
      </c>
      <c r="H688" s="37" t="s">
        <v>384</v>
      </c>
      <c r="I688" s="27" t="s">
        <v>394</v>
      </c>
      <c r="J688" s="27" t="s">
        <v>33</v>
      </c>
      <c r="K688" s="27"/>
      <c r="L688" s="68"/>
    </row>
    <row r="689" spans="1:12" ht="12.75" hidden="1">
      <c r="A689" s="70" t="s">
        <v>586</v>
      </c>
      <c r="B689" s="60">
        <f t="shared" si="31"/>
      </c>
      <c r="C689" s="27" t="s">
        <v>30</v>
      </c>
      <c r="D689" s="40">
        <v>34.4</v>
      </c>
      <c r="E689" s="30">
        <f t="shared" si="32"/>
        <v>40.4</v>
      </c>
      <c r="F689" s="31" t="s">
        <v>34</v>
      </c>
      <c r="G689" s="40">
        <v>3</v>
      </c>
      <c r="H689" s="27" t="s">
        <v>31</v>
      </c>
      <c r="I689" s="32"/>
      <c r="J689" s="32" t="s">
        <v>33</v>
      </c>
      <c r="K689" s="32"/>
      <c r="L689" s="68"/>
    </row>
    <row r="690" spans="1:12" ht="12.75" hidden="1">
      <c r="A690" s="67">
        <v>2324</v>
      </c>
      <c r="B690" s="60">
        <f t="shared" si="31"/>
      </c>
      <c r="C690" s="27" t="s">
        <v>30</v>
      </c>
      <c r="D690" s="28">
        <v>34.29</v>
      </c>
      <c r="E690" s="30">
        <f t="shared" si="32"/>
        <v>44.95</v>
      </c>
      <c r="F690" s="31" t="s">
        <v>34</v>
      </c>
      <c r="G690" s="28">
        <v>5.33</v>
      </c>
      <c r="H690" s="27" t="s">
        <v>31</v>
      </c>
      <c r="I690" s="27" t="s">
        <v>261</v>
      </c>
      <c r="J690" s="27" t="s">
        <v>33</v>
      </c>
      <c r="K690" s="27"/>
      <c r="L690" s="68"/>
    </row>
    <row r="691" spans="1:12" ht="12.75" hidden="1">
      <c r="A691" s="70" t="s">
        <v>638</v>
      </c>
      <c r="B691" s="60">
        <f t="shared" si="31"/>
      </c>
      <c r="C691" s="27" t="s">
        <v>30</v>
      </c>
      <c r="D691" s="40">
        <v>34</v>
      </c>
      <c r="E691" s="30">
        <f t="shared" si="32"/>
        <v>40.4</v>
      </c>
      <c r="F691" s="31" t="s">
        <v>34</v>
      </c>
      <c r="G691" s="40">
        <v>3.2</v>
      </c>
      <c r="H691" s="27" t="s">
        <v>31</v>
      </c>
      <c r="I691" s="32"/>
      <c r="J691" s="32" t="s">
        <v>33</v>
      </c>
      <c r="K691" s="32"/>
      <c r="L691" s="68"/>
    </row>
    <row r="692" spans="1:12" ht="12.75" hidden="1">
      <c r="A692" s="70" t="s">
        <v>701</v>
      </c>
      <c r="B692" s="60">
        <f t="shared" si="31"/>
      </c>
      <c r="C692" s="27" t="s">
        <v>30</v>
      </c>
      <c r="D692" s="40">
        <v>34</v>
      </c>
      <c r="E692" s="30">
        <f t="shared" si="32"/>
        <v>42</v>
      </c>
      <c r="F692" s="31" t="s">
        <v>34</v>
      </c>
      <c r="G692" s="40">
        <v>4</v>
      </c>
      <c r="H692" s="27" t="s">
        <v>31</v>
      </c>
      <c r="I692" s="32"/>
      <c r="J692" s="32" t="s">
        <v>33</v>
      </c>
      <c r="K692" s="32"/>
      <c r="L692" s="68"/>
    </row>
    <row r="693" spans="1:12" ht="12.75" hidden="1">
      <c r="A693" s="70" t="s">
        <v>869</v>
      </c>
      <c r="B693" s="60">
        <f t="shared" si="31"/>
      </c>
      <c r="C693" s="27" t="s">
        <v>30</v>
      </c>
      <c r="D693" s="40">
        <v>34</v>
      </c>
      <c r="E693" s="30">
        <f t="shared" si="32"/>
        <v>38</v>
      </c>
      <c r="F693" s="31" t="s">
        <v>34</v>
      </c>
      <c r="G693" s="40">
        <v>2</v>
      </c>
      <c r="H693" s="27" t="s">
        <v>31</v>
      </c>
      <c r="I693" s="32"/>
      <c r="J693" s="32" t="s">
        <v>33</v>
      </c>
      <c r="K693" s="32"/>
      <c r="L693" s="68"/>
    </row>
    <row r="694" spans="1:12" ht="12.75" hidden="1">
      <c r="A694" s="70" t="s">
        <v>851</v>
      </c>
      <c r="B694" s="60">
        <f t="shared" si="31"/>
      </c>
      <c r="C694" s="27" t="s">
        <v>30</v>
      </c>
      <c r="D694" s="40">
        <v>33.3</v>
      </c>
      <c r="E694" s="30">
        <f t="shared" si="32"/>
        <v>38.099999999999994</v>
      </c>
      <c r="F694" s="31" t="s">
        <v>34</v>
      </c>
      <c r="G694" s="40">
        <v>2.4</v>
      </c>
      <c r="H694" s="27" t="s">
        <v>31</v>
      </c>
      <c r="I694" s="32"/>
      <c r="J694" s="32" t="s">
        <v>33</v>
      </c>
      <c r="K694" s="32"/>
      <c r="L694" s="68"/>
    </row>
    <row r="695" spans="1:12" ht="12.75" hidden="1">
      <c r="A695" s="67">
        <v>2027</v>
      </c>
      <c r="B695" s="60">
        <f t="shared" si="31"/>
        <v>1</v>
      </c>
      <c r="C695" s="27" t="s">
        <v>30</v>
      </c>
      <c r="D695" s="28">
        <v>33.05</v>
      </c>
      <c r="E695" s="30">
        <f t="shared" si="32"/>
        <v>36.61</v>
      </c>
      <c r="F695" s="31" t="s">
        <v>34</v>
      </c>
      <c r="G695" s="28">
        <v>1.78</v>
      </c>
      <c r="H695" s="27" t="s">
        <v>31</v>
      </c>
      <c r="I695" s="32" t="s">
        <v>61</v>
      </c>
      <c r="J695" s="27" t="s">
        <v>33</v>
      </c>
      <c r="K695" s="32"/>
      <c r="L695" s="68"/>
    </row>
    <row r="696" spans="1:12" ht="12.75" hidden="1">
      <c r="A696" s="70" t="s">
        <v>635</v>
      </c>
      <c r="B696" s="60">
        <f t="shared" si="31"/>
      </c>
      <c r="C696" s="27" t="s">
        <v>30</v>
      </c>
      <c r="D696" s="40">
        <v>33</v>
      </c>
      <c r="E696" s="30">
        <f t="shared" si="32"/>
        <v>39</v>
      </c>
      <c r="F696" s="31" t="s">
        <v>34</v>
      </c>
      <c r="G696" s="40">
        <v>3</v>
      </c>
      <c r="H696" s="27" t="s">
        <v>31</v>
      </c>
      <c r="I696" s="32"/>
      <c r="J696" s="32" t="s">
        <v>33</v>
      </c>
      <c r="K696" s="32"/>
      <c r="L696" s="68"/>
    </row>
    <row r="697" spans="1:12" ht="12.75" hidden="1">
      <c r="A697" s="70" t="s">
        <v>639</v>
      </c>
      <c r="B697" s="60">
        <f t="shared" si="31"/>
      </c>
      <c r="C697" s="27" t="s">
        <v>30</v>
      </c>
      <c r="D697" s="40">
        <v>33</v>
      </c>
      <c r="E697" s="30">
        <f t="shared" si="32"/>
        <v>37.4</v>
      </c>
      <c r="F697" s="31" t="s">
        <v>34</v>
      </c>
      <c r="G697" s="40">
        <v>2.2</v>
      </c>
      <c r="H697" s="27" t="s">
        <v>31</v>
      </c>
      <c r="I697" s="32"/>
      <c r="J697" s="32" t="s">
        <v>33</v>
      </c>
      <c r="K697" s="32"/>
      <c r="L697" s="68"/>
    </row>
    <row r="698" spans="1:12" ht="12.75" hidden="1">
      <c r="A698" s="70" t="s">
        <v>775</v>
      </c>
      <c r="B698" s="60">
        <f t="shared" si="31"/>
      </c>
      <c r="C698" s="27" t="s">
        <v>30</v>
      </c>
      <c r="D698" s="40">
        <v>33</v>
      </c>
      <c r="E698" s="30">
        <f t="shared" si="32"/>
        <v>36</v>
      </c>
      <c r="F698" s="31" t="s">
        <v>34</v>
      </c>
      <c r="G698" s="40">
        <v>1.5</v>
      </c>
      <c r="H698" s="27" t="s">
        <v>31</v>
      </c>
      <c r="I698" s="32"/>
      <c r="J698" s="32" t="s">
        <v>33</v>
      </c>
      <c r="K698" s="32"/>
      <c r="L698" s="68"/>
    </row>
    <row r="699" spans="1:12" ht="12.75" hidden="1">
      <c r="A699" s="70" t="s">
        <v>883</v>
      </c>
      <c r="B699" s="60">
        <f t="shared" si="31"/>
      </c>
      <c r="C699" s="27" t="s">
        <v>30</v>
      </c>
      <c r="D699" s="40">
        <v>33</v>
      </c>
      <c r="E699" s="30">
        <f t="shared" si="32"/>
        <v>38</v>
      </c>
      <c r="F699" s="31" t="s">
        <v>34</v>
      </c>
      <c r="G699" s="40">
        <v>2.5</v>
      </c>
      <c r="H699" s="27" t="s">
        <v>31</v>
      </c>
      <c r="I699" s="32"/>
      <c r="J699" s="32" t="s">
        <v>33</v>
      </c>
      <c r="K699" s="32"/>
      <c r="L699" s="68"/>
    </row>
    <row r="700" spans="1:12" ht="12.75" hidden="1">
      <c r="A700" s="70" t="s">
        <v>885</v>
      </c>
      <c r="B700" s="60">
        <f t="shared" si="31"/>
      </c>
      <c r="C700" s="27" t="s">
        <v>30</v>
      </c>
      <c r="D700" s="40">
        <v>33</v>
      </c>
      <c r="E700" s="30">
        <f t="shared" si="32"/>
        <v>37</v>
      </c>
      <c r="F700" s="31" t="s">
        <v>34</v>
      </c>
      <c r="G700" s="40">
        <v>2</v>
      </c>
      <c r="H700" s="27" t="s">
        <v>31</v>
      </c>
      <c r="I700" s="32"/>
      <c r="J700" s="32" t="s">
        <v>33</v>
      </c>
      <c r="K700" s="32"/>
      <c r="L700" s="68"/>
    </row>
    <row r="701" spans="1:12" ht="12.75" hidden="1">
      <c r="A701" s="67">
        <v>2125</v>
      </c>
      <c r="B701" s="60">
        <f t="shared" si="31"/>
      </c>
      <c r="C701" s="27" t="s">
        <v>30</v>
      </c>
      <c r="D701" s="28">
        <v>32.99</v>
      </c>
      <c r="E701" s="30">
        <f t="shared" si="32"/>
        <v>38.230000000000004</v>
      </c>
      <c r="F701" s="31" t="s">
        <v>34</v>
      </c>
      <c r="G701" s="28">
        <v>2.62</v>
      </c>
      <c r="H701" s="27" t="s">
        <v>31</v>
      </c>
      <c r="I701" s="32" t="s">
        <v>108</v>
      </c>
      <c r="J701" s="27" t="s">
        <v>33</v>
      </c>
      <c r="K701" s="32"/>
      <c r="L701" s="68"/>
    </row>
    <row r="702" spans="1:12" ht="12.75" hidden="1">
      <c r="A702" s="67">
        <v>2219</v>
      </c>
      <c r="B702" s="60">
        <f t="shared" si="31"/>
      </c>
      <c r="C702" s="27" t="s">
        <v>30</v>
      </c>
      <c r="D702" s="28">
        <v>32.92</v>
      </c>
      <c r="E702" s="30">
        <f t="shared" si="32"/>
        <v>39.980000000000004</v>
      </c>
      <c r="F702" s="31" t="s">
        <v>34</v>
      </c>
      <c r="G702" s="28">
        <v>3.53</v>
      </c>
      <c r="H702" s="27" t="s">
        <v>31</v>
      </c>
      <c r="I702" s="27" t="s">
        <v>180</v>
      </c>
      <c r="J702" s="27" t="s">
        <v>33</v>
      </c>
      <c r="K702" s="27"/>
      <c r="L702" s="68"/>
    </row>
    <row r="703" spans="1:12" ht="12.75" hidden="1">
      <c r="A703" s="67">
        <v>2323</v>
      </c>
      <c r="B703" s="60">
        <f t="shared" si="31"/>
      </c>
      <c r="C703" s="27" t="s">
        <v>30</v>
      </c>
      <c r="D703" s="28">
        <v>32.69</v>
      </c>
      <c r="E703" s="30">
        <f t="shared" si="32"/>
        <v>43.349999999999994</v>
      </c>
      <c r="F703" s="31" t="s">
        <v>34</v>
      </c>
      <c r="G703" s="27">
        <v>5.33</v>
      </c>
      <c r="H703" s="27" t="s">
        <v>31</v>
      </c>
      <c r="I703" s="27" t="s">
        <v>260</v>
      </c>
      <c r="J703" s="27" t="s">
        <v>33</v>
      </c>
      <c r="K703" s="27"/>
      <c r="L703" s="68"/>
    </row>
    <row r="704" spans="1:12" ht="12.75" hidden="1">
      <c r="A704" s="67">
        <v>5378</v>
      </c>
      <c r="B704" s="60">
        <f t="shared" si="31"/>
      </c>
      <c r="C704" s="27" t="s">
        <v>30</v>
      </c>
      <c r="D704" s="28">
        <v>32.5</v>
      </c>
      <c r="E704" s="30">
        <f t="shared" si="32"/>
        <v>42.5</v>
      </c>
      <c r="F704" s="31" t="s">
        <v>34</v>
      </c>
      <c r="G704" s="28">
        <v>5</v>
      </c>
      <c r="H704" s="27" t="s">
        <v>31</v>
      </c>
      <c r="I704" s="32"/>
      <c r="J704" s="32" t="s">
        <v>33</v>
      </c>
      <c r="K704" s="32">
        <v>4</v>
      </c>
      <c r="L704" s="68">
        <v>5378</v>
      </c>
    </row>
    <row r="705" spans="1:12" ht="12.75" hidden="1">
      <c r="A705" s="67">
        <v>5843</v>
      </c>
      <c r="B705" s="60">
        <f t="shared" si="31"/>
      </c>
      <c r="C705" s="27" t="s">
        <v>30</v>
      </c>
      <c r="D705" s="28">
        <v>32</v>
      </c>
      <c r="E705" s="30">
        <f t="shared" si="32"/>
        <v>34.4</v>
      </c>
      <c r="F705" s="31" t="s">
        <v>34</v>
      </c>
      <c r="G705" s="28">
        <v>1.2</v>
      </c>
      <c r="H705" s="27" t="s">
        <v>31</v>
      </c>
      <c r="I705" s="32"/>
      <c r="J705" s="32" t="s">
        <v>33</v>
      </c>
      <c r="K705" s="32"/>
      <c r="L705" s="68"/>
    </row>
    <row r="706" spans="1:12" ht="12.75" hidden="1">
      <c r="A706" s="70" t="s">
        <v>595</v>
      </c>
      <c r="B706" s="60">
        <f t="shared" si="31"/>
      </c>
      <c r="C706" s="27" t="s">
        <v>30</v>
      </c>
      <c r="D706" s="40">
        <v>32</v>
      </c>
      <c r="E706" s="30">
        <f t="shared" si="32"/>
        <v>37</v>
      </c>
      <c r="F706" s="31" t="s">
        <v>34</v>
      </c>
      <c r="G706" s="40">
        <v>2.5</v>
      </c>
      <c r="H706" s="27" t="s">
        <v>31</v>
      </c>
      <c r="I706" s="32"/>
      <c r="J706" s="32" t="s">
        <v>33</v>
      </c>
      <c r="K706" s="32"/>
      <c r="L706" s="68"/>
    </row>
    <row r="707" spans="1:12" ht="12.75" hidden="1">
      <c r="A707" s="70" t="s">
        <v>608</v>
      </c>
      <c r="B707" s="60">
        <f t="shared" si="31"/>
      </c>
      <c r="C707" s="27" t="s">
        <v>30</v>
      </c>
      <c r="D707" s="40">
        <v>32</v>
      </c>
      <c r="E707" s="30">
        <f t="shared" si="32"/>
        <v>38</v>
      </c>
      <c r="F707" s="31" t="s">
        <v>34</v>
      </c>
      <c r="G707" s="40">
        <v>3</v>
      </c>
      <c r="H707" s="27" t="s">
        <v>31</v>
      </c>
      <c r="I707" s="32"/>
      <c r="J707" s="32" t="s">
        <v>33</v>
      </c>
      <c r="K707" s="32"/>
      <c r="L707" s="68"/>
    </row>
    <row r="708" spans="1:12" ht="12.75" hidden="1">
      <c r="A708" s="70" t="s">
        <v>637</v>
      </c>
      <c r="B708" s="60">
        <f t="shared" si="31"/>
      </c>
      <c r="C708" s="27" t="s">
        <v>30</v>
      </c>
      <c r="D708" s="40">
        <v>32</v>
      </c>
      <c r="E708" s="30">
        <f t="shared" si="32"/>
        <v>36</v>
      </c>
      <c r="F708" s="31" t="s">
        <v>34</v>
      </c>
      <c r="G708" s="40">
        <v>2</v>
      </c>
      <c r="H708" s="27" t="s">
        <v>31</v>
      </c>
      <c r="I708" s="32"/>
      <c r="J708" s="32" t="s">
        <v>33</v>
      </c>
      <c r="K708" s="32"/>
      <c r="L708" s="68"/>
    </row>
    <row r="709" spans="1:12" ht="12.75" hidden="1">
      <c r="A709" s="70" t="s">
        <v>700</v>
      </c>
      <c r="B709" s="60">
        <f t="shared" si="31"/>
      </c>
      <c r="C709" s="27" t="s">
        <v>30</v>
      </c>
      <c r="D709" s="40">
        <v>32</v>
      </c>
      <c r="E709" s="30">
        <f t="shared" si="32"/>
        <v>40</v>
      </c>
      <c r="F709" s="31" t="s">
        <v>34</v>
      </c>
      <c r="G709" s="40">
        <v>4</v>
      </c>
      <c r="H709" s="27" t="s">
        <v>31</v>
      </c>
      <c r="I709" s="32"/>
      <c r="J709" s="32" t="s">
        <v>33</v>
      </c>
      <c r="K709" s="32"/>
      <c r="L709" s="68"/>
    </row>
    <row r="710" spans="1:12" ht="12.75" hidden="1">
      <c r="A710" s="70" t="s">
        <v>712</v>
      </c>
      <c r="B710" s="60">
        <f t="shared" si="31"/>
      </c>
      <c r="C710" s="27" t="s">
        <v>30</v>
      </c>
      <c r="D710" s="40">
        <v>32</v>
      </c>
      <c r="E710" s="30">
        <f t="shared" si="32"/>
        <v>45.8</v>
      </c>
      <c r="F710" s="31" t="s">
        <v>34</v>
      </c>
      <c r="G710" s="40">
        <v>6.9</v>
      </c>
      <c r="H710" s="27" t="s">
        <v>31</v>
      </c>
      <c r="I710" s="32"/>
      <c r="J710" s="32" t="s">
        <v>33</v>
      </c>
      <c r="K710" s="32"/>
      <c r="L710" s="68"/>
    </row>
    <row r="711" spans="1:12" ht="12.75" hidden="1">
      <c r="A711" s="70" t="s">
        <v>799</v>
      </c>
      <c r="B711" s="60">
        <f t="shared" si="31"/>
      </c>
      <c r="C711" s="27" t="s">
        <v>30</v>
      </c>
      <c r="D711" s="40">
        <v>32</v>
      </c>
      <c r="E711" s="30">
        <f t="shared" si="32"/>
        <v>35</v>
      </c>
      <c r="F711" s="31" t="s">
        <v>34</v>
      </c>
      <c r="G711" s="40">
        <v>1.5</v>
      </c>
      <c r="H711" s="27" t="s">
        <v>31</v>
      </c>
      <c r="I711" s="32"/>
      <c r="J711" s="32" t="s">
        <v>33</v>
      </c>
      <c r="K711" s="32"/>
      <c r="L711" s="68"/>
    </row>
    <row r="712" spans="1:12" ht="12.75" hidden="1">
      <c r="A712" s="70" t="s">
        <v>782</v>
      </c>
      <c r="B712" s="60">
        <f t="shared" si="31"/>
      </c>
      <c r="C712" s="27" t="s">
        <v>30</v>
      </c>
      <c r="D712" s="40">
        <v>31.8</v>
      </c>
      <c r="E712" s="30">
        <f t="shared" si="32"/>
        <v>36.6</v>
      </c>
      <c r="F712" s="31" t="s">
        <v>34</v>
      </c>
      <c r="G712" s="40">
        <v>2.4</v>
      </c>
      <c r="H712" s="27" t="s">
        <v>31</v>
      </c>
      <c r="I712" s="32"/>
      <c r="J712" s="32" t="s">
        <v>33</v>
      </c>
      <c r="K712" s="32"/>
      <c r="L712" s="68"/>
    </row>
    <row r="713" spans="1:12" ht="12.75" hidden="1">
      <c r="A713" s="67">
        <v>2026</v>
      </c>
      <c r="B713" s="60">
        <f t="shared" si="31"/>
        <v>1</v>
      </c>
      <c r="C713" s="27" t="s">
        <v>30</v>
      </c>
      <c r="D713" s="28">
        <v>31.47</v>
      </c>
      <c r="E713" s="30">
        <f t="shared" si="32"/>
        <v>35.03</v>
      </c>
      <c r="F713" s="31" t="s">
        <v>34</v>
      </c>
      <c r="G713" s="28">
        <v>1.78</v>
      </c>
      <c r="H713" s="27" t="s">
        <v>31</v>
      </c>
      <c r="I713" s="32" t="s">
        <v>60</v>
      </c>
      <c r="J713" s="32" t="s">
        <v>33</v>
      </c>
      <c r="K713" s="32"/>
      <c r="L713" s="68"/>
    </row>
    <row r="714" spans="1:12" ht="12.75" hidden="1">
      <c r="A714" s="67">
        <v>2124</v>
      </c>
      <c r="B714" s="60">
        <f t="shared" si="31"/>
      </c>
      <c r="C714" s="27" t="s">
        <v>30</v>
      </c>
      <c r="D714" s="28">
        <v>31.42</v>
      </c>
      <c r="E714" s="30">
        <f t="shared" si="32"/>
        <v>36.660000000000004</v>
      </c>
      <c r="F714" s="31" t="s">
        <v>34</v>
      </c>
      <c r="G714" s="28">
        <v>2.62</v>
      </c>
      <c r="H714" s="27" t="s">
        <v>31</v>
      </c>
      <c r="I714" s="32" t="s">
        <v>107</v>
      </c>
      <c r="J714" s="32" t="s">
        <v>33</v>
      </c>
      <c r="K714" s="32"/>
      <c r="L714" s="68"/>
    </row>
    <row r="715" spans="1:12" ht="12.75" hidden="1">
      <c r="A715" s="67">
        <v>2218</v>
      </c>
      <c r="B715" s="60">
        <f t="shared" si="31"/>
      </c>
      <c r="C715" s="27" t="s">
        <v>30</v>
      </c>
      <c r="D715" s="28">
        <v>31.34</v>
      </c>
      <c r="E715" s="30">
        <f t="shared" si="32"/>
        <v>38.4</v>
      </c>
      <c r="F715" s="31" t="s">
        <v>34</v>
      </c>
      <c r="G715" s="28">
        <v>3.53</v>
      </c>
      <c r="H715" s="27" t="s">
        <v>31</v>
      </c>
      <c r="I715" s="32" t="s">
        <v>179</v>
      </c>
      <c r="J715" s="32" t="s">
        <v>33</v>
      </c>
      <c r="K715" s="32"/>
      <c r="L715" s="68"/>
    </row>
    <row r="716" spans="1:12" ht="12.75" hidden="1">
      <c r="A716" s="67">
        <v>2322</v>
      </c>
      <c r="B716" s="60">
        <f t="shared" si="31"/>
      </c>
      <c r="C716" s="27" t="s">
        <v>30</v>
      </c>
      <c r="D716" s="28">
        <v>31.12</v>
      </c>
      <c r="E716" s="30">
        <f t="shared" si="32"/>
        <v>41.78</v>
      </c>
      <c r="F716" s="31" t="s">
        <v>34</v>
      </c>
      <c r="G716" s="27">
        <v>5.33</v>
      </c>
      <c r="H716" s="27" t="s">
        <v>31</v>
      </c>
      <c r="I716" s="27" t="s">
        <v>259</v>
      </c>
      <c r="J716" s="27" t="s">
        <v>33</v>
      </c>
      <c r="K716" s="27"/>
      <c r="L716" s="68"/>
    </row>
    <row r="717" spans="1:12" ht="12.75" hidden="1">
      <c r="A717" s="67">
        <v>6021</v>
      </c>
      <c r="B717" s="60">
        <f t="shared" si="31"/>
      </c>
      <c r="C717" s="27" t="s">
        <v>30</v>
      </c>
      <c r="D717" s="28">
        <v>31</v>
      </c>
      <c r="E717" s="30">
        <f t="shared" si="32"/>
        <v>37</v>
      </c>
      <c r="F717" s="31" t="s">
        <v>34</v>
      </c>
      <c r="G717" s="28">
        <v>3</v>
      </c>
      <c r="H717" s="27" t="s">
        <v>31</v>
      </c>
      <c r="I717" s="32"/>
      <c r="J717" s="32" t="s">
        <v>33</v>
      </c>
      <c r="K717" s="32">
        <v>28</v>
      </c>
      <c r="L717" s="68" t="s">
        <v>420</v>
      </c>
    </row>
    <row r="718" spans="1:12" ht="102" hidden="1">
      <c r="A718" s="70">
        <v>9051</v>
      </c>
      <c r="B718" s="60">
        <f t="shared" si="31"/>
      </c>
      <c r="C718" s="27" t="s">
        <v>30</v>
      </c>
      <c r="D718" s="40">
        <v>31</v>
      </c>
      <c r="E718" s="30">
        <f t="shared" si="32"/>
        <v>34</v>
      </c>
      <c r="F718" s="31" t="s">
        <v>34</v>
      </c>
      <c r="G718" s="40">
        <v>1.5</v>
      </c>
      <c r="H718" s="27" t="s">
        <v>31</v>
      </c>
      <c r="I718" s="32"/>
      <c r="J718" s="32" t="s">
        <v>33</v>
      </c>
      <c r="K718" s="32" t="s">
        <v>418</v>
      </c>
      <c r="L718" s="68"/>
    </row>
    <row r="719" spans="1:12" ht="12.75" hidden="1">
      <c r="A719" s="70" t="s">
        <v>684</v>
      </c>
      <c r="B719" s="60">
        <f t="shared" si="31"/>
      </c>
      <c r="C719" s="27" t="s">
        <v>30</v>
      </c>
      <c r="D719" s="40">
        <v>30.8</v>
      </c>
      <c r="E719" s="30">
        <f t="shared" si="32"/>
        <v>38.2</v>
      </c>
      <c r="F719" s="31" t="s">
        <v>34</v>
      </c>
      <c r="G719" s="40">
        <v>3.7</v>
      </c>
      <c r="H719" s="27" t="s">
        <v>31</v>
      </c>
      <c r="I719" s="32"/>
      <c r="J719" s="32" t="s">
        <v>33</v>
      </c>
      <c r="K719" s="32"/>
      <c r="L719" s="68"/>
    </row>
    <row r="720" spans="1:12" ht="12.75" hidden="1">
      <c r="A720" s="70" t="s">
        <v>758</v>
      </c>
      <c r="B720" s="60">
        <f t="shared" si="31"/>
      </c>
      <c r="C720" s="27" t="s">
        <v>30</v>
      </c>
      <c r="D720" s="40">
        <v>30.5</v>
      </c>
      <c r="E720" s="30">
        <f t="shared" si="32"/>
        <v>35.3</v>
      </c>
      <c r="F720" s="31" t="s">
        <v>34</v>
      </c>
      <c r="G720" s="40">
        <v>2.4</v>
      </c>
      <c r="H720" s="27" t="s">
        <v>31</v>
      </c>
      <c r="I720" s="32"/>
      <c r="J720" s="32" t="s">
        <v>33</v>
      </c>
      <c r="K720" s="32"/>
      <c r="L720" s="68"/>
    </row>
    <row r="721" spans="1:12" ht="12.75" hidden="1">
      <c r="A721" s="67">
        <v>5430</v>
      </c>
      <c r="B721" s="60">
        <f t="shared" si="31"/>
      </c>
      <c r="C721" s="27" t="s">
        <v>30</v>
      </c>
      <c r="D721" s="28">
        <v>30</v>
      </c>
      <c r="E721" s="30">
        <f t="shared" si="32"/>
        <v>40</v>
      </c>
      <c r="F721" s="31" t="s">
        <v>34</v>
      </c>
      <c r="G721" s="28">
        <v>5</v>
      </c>
      <c r="H721" s="27" t="s">
        <v>31</v>
      </c>
      <c r="I721" s="32"/>
      <c r="J721" s="32" t="s">
        <v>33</v>
      </c>
      <c r="K721" s="32">
        <v>25</v>
      </c>
      <c r="L721" s="68">
        <v>7087</v>
      </c>
    </row>
    <row r="722" spans="1:12" ht="12.75" hidden="1">
      <c r="A722" s="67">
        <v>5526</v>
      </c>
      <c r="B722" s="60">
        <f t="shared" si="31"/>
      </c>
      <c r="C722" s="27" t="s">
        <v>30</v>
      </c>
      <c r="D722" s="28">
        <v>30</v>
      </c>
      <c r="E722" s="30">
        <f t="shared" si="32"/>
        <v>38</v>
      </c>
      <c r="F722" s="31" t="s">
        <v>34</v>
      </c>
      <c r="G722" s="28">
        <v>4</v>
      </c>
      <c r="H722" s="27" t="s">
        <v>31</v>
      </c>
      <c r="I722" s="32"/>
      <c r="J722" s="32" t="s">
        <v>33</v>
      </c>
      <c r="K722" s="32"/>
      <c r="L722" s="68">
        <v>5526</v>
      </c>
    </row>
    <row r="723" spans="1:12" ht="12.75" hidden="1">
      <c r="A723" s="67">
        <v>6017</v>
      </c>
      <c r="B723" s="60">
        <f t="shared" si="31"/>
      </c>
      <c r="C723" s="27" t="s">
        <v>30</v>
      </c>
      <c r="D723" s="28">
        <v>30</v>
      </c>
      <c r="E723" s="30">
        <f t="shared" si="32"/>
        <v>34</v>
      </c>
      <c r="F723" s="31" t="s">
        <v>34</v>
      </c>
      <c r="G723" s="28">
        <v>2</v>
      </c>
      <c r="H723" s="27" t="s">
        <v>31</v>
      </c>
      <c r="I723" s="32"/>
      <c r="J723" s="32" t="s">
        <v>33</v>
      </c>
      <c r="K723" s="32">
        <v>18</v>
      </c>
      <c r="L723" s="68">
        <v>7095</v>
      </c>
    </row>
    <row r="724" spans="1:12" ht="12.75" hidden="1">
      <c r="A724" s="70" t="s">
        <v>468</v>
      </c>
      <c r="B724" s="60">
        <f t="shared" si="31"/>
      </c>
      <c r="C724" s="27" t="s">
        <v>30</v>
      </c>
      <c r="D724" s="40">
        <v>30</v>
      </c>
      <c r="E724" s="30">
        <f t="shared" si="32"/>
        <v>40</v>
      </c>
      <c r="F724" s="31" t="s">
        <v>34</v>
      </c>
      <c r="G724" s="40">
        <v>5</v>
      </c>
      <c r="H724" s="27" t="s">
        <v>31</v>
      </c>
      <c r="I724" s="32"/>
      <c r="J724" s="32" t="s">
        <v>33</v>
      </c>
      <c r="K724" s="32"/>
      <c r="L724" s="68"/>
    </row>
    <row r="725" spans="1:12" ht="12.75" hidden="1">
      <c r="A725" s="70" t="s">
        <v>572</v>
      </c>
      <c r="B725" s="60">
        <f t="shared" si="31"/>
      </c>
      <c r="C725" s="27" t="s">
        <v>30</v>
      </c>
      <c r="D725" s="40">
        <v>30</v>
      </c>
      <c r="E725" s="30">
        <f t="shared" si="32"/>
        <v>38</v>
      </c>
      <c r="F725" s="31" t="s">
        <v>34</v>
      </c>
      <c r="G725" s="40">
        <v>4</v>
      </c>
      <c r="H725" s="27" t="s">
        <v>31</v>
      </c>
      <c r="I725" s="32"/>
      <c r="J725" s="32" t="s">
        <v>33</v>
      </c>
      <c r="K725" s="32"/>
      <c r="L725" s="68"/>
    </row>
    <row r="726" spans="1:12" ht="12.75" hidden="1">
      <c r="A726" s="70" t="s">
        <v>600</v>
      </c>
      <c r="B726" s="60">
        <f t="shared" si="31"/>
      </c>
      <c r="C726" s="27" t="s">
        <v>30</v>
      </c>
      <c r="D726" s="40">
        <v>30</v>
      </c>
      <c r="E726" s="30">
        <f t="shared" si="32"/>
        <v>39</v>
      </c>
      <c r="F726" s="31" t="s">
        <v>34</v>
      </c>
      <c r="G726" s="40">
        <v>4.5</v>
      </c>
      <c r="H726" s="27" t="s">
        <v>31</v>
      </c>
      <c r="I726" s="32"/>
      <c r="J726" s="32" t="s">
        <v>33</v>
      </c>
      <c r="K726" s="32"/>
      <c r="L726" s="68"/>
    </row>
    <row r="727" spans="1:12" ht="12.75" hidden="1">
      <c r="A727" s="70" t="s">
        <v>607</v>
      </c>
      <c r="B727" s="60">
        <f t="shared" si="31"/>
      </c>
      <c r="C727" s="27" t="s">
        <v>30</v>
      </c>
      <c r="D727" s="40">
        <v>30</v>
      </c>
      <c r="E727" s="30">
        <f t="shared" si="32"/>
        <v>36</v>
      </c>
      <c r="F727" s="31" t="s">
        <v>34</v>
      </c>
      <c r="G727" s="40">
        <v>3</v>
      </c>
      <c r="H727" s="27" t="s">
        <v>31</v>
      </c>
      <c r="I727" s="32"/>
      <c r="J727" s="32" t="s">
        <v>33</v>
      </c>
      <c r="K727" s="32"/>
      <c r="L727" s="68"/>
    </row>
    <row r="728" spans="1:12" ht="12.75" hidden="1">
      <c r="A728" s="70" t="s">
        <v>906</v>
      </c>
      <c r="B728" s="60">
        <f t="shared" si="31"/>
      </c>
      <c r="C728" s="27" t="s">
        <v>30</v>
      </c>
      <c r="D728" s="40">
        <v>30</v>
      </c>
      <c r="E728" s="30">
        <f t="shared" si="32"/>
        <v>35</v>
      </c>
      <c r="F728" s="31" t="s">
        <v>34</v>
      </c>
      <c r="G728" s="40">
        <v>2.5</v>
      </c>
      <c r="H728" s="27" t="s">
        <v>31</v>
      </c>
      <c r="I728" s="32"/>
      <c r="J728" s="32" t="s">
        <v>33</v>
      </c>
      <c r="K728" s="32"/>
      <c r="L728" s="68"/>
    </row>
    <row r="729" spans="1:12" ht="12.75" hidden="1">
      <c r="A729" s="67">
        <v>2025</v>
      </c>
      <c r="B729" s="60">
        <f t="shared" si="31"/>
        <v>1</v>
      </c>
      <c r="C729" s="27" t="s">
        <v>30</v>
      </c>
      <c r="D729" s="28">
        <v>29.87</v>
      </c>
      <c r="E729" s="30">
        <f t="shared" si="32"/>
        <v>33.43</v>
      </c>
      <c r="F729" s="31" t="s">
        <v>34</v>
      </c>
      <c r="G729" s="28">
        <v>1.78</v>
      </c>
      <c r="H729" s="27" t="s">
        <v>31</v>
      </c>
      <c r="I729" s="32" t="s">
        <v>59</v>
      </c>
      <c r="J729" s="32" t="s">
        <v>33</v>
      </c>
      <c r="K729" s="32"/>
      <c r="L729" s="68"/>
    </row>
    <row r="730" spans="1:12" ht="12.75" hidden="1">
      <c r="A730" s="67">
        <v>2123</v>
      </c>
      <c r="B730" s="60">
        <f t="shared" si="31"/>
      </c>
      <c r="C730" s="27" t="s">
        <v>30</v>
      </c>
      <c r="D730" s="28">
        <v>29.82</v>
      </c>
      <c r="E730" s="30">
        <f t="shared" si="32"/>
        <v>35.06</v>
      </c>
      <c r="F730" s="31" t="s">
        <v>34</v>
      </c>
      <c r="G730" s="28">
        <v>2.62</v>
      </c>
      <c r="H730" s="27" t="s">
        <v>31</v>
      </c>
      <c r="I730" s="27" t="s">
        <v>106</v>
      </c>
      <c r="J730" s="27" t="s">
        <v>33</v>
      </c>
      <c r="K730" s="27"/>
      <c r="L730" s="68"/>
    </row>
    <row r="731" spans="1:12" ht="12.75" hidden="1">
      <c r="A731" s="67">
        <v>2217</v>
      </c>
      <c r="B731" s="60">
        <f t="shared" si="31"/>
      </c>
      <c r="C731" s="27" t="s">
        <v>30</v>
      </c>
      <c r="D731" s="28">
        <v>29.74</v>
      </c>
      <c r="E731" s="30">
        <f t="shared" si="32"/>
        <v>36.8</v>
      </c>
      <c r="F731" s="31" t="s">
        <v>34</v>
      </c>
      <c r="G731" s="28">
        <v>3.53</v>
      </c>
      <c r="H731" s="27" t="s">
        <v>31</v>
      </c>
      <c r="I731" s="27" t="s">
        <v>178</v>
      </c>
      <c r="J731" s="27" t="s">
        <v>33</v>
      </c>
      <c r="K731" s="27"/>
      <c r="L731" s="68"/>
    </row>
    <row r="732" spans="1:12" ht="12.75" hidden="1">
      <c r="A732" s="67">
        <v>2916</v>
      </c>
      <c r="B732" s="60">
        <f aca="true" t="shared" si="33" ref="B732:B795">IF(G732=$D$5,IF(D732&lt;$D$3,IF(I732&lt;&gt;0,1,""),""),"")</f>
      </c>
      <c r="C732" s="27" t="s">
        <v>30</v>
      </c>
      <c r="D732" s="28">
        <v>29.74</v>
      </c>
      <c r="E732" s="30">
        <f t="shared" si="32"/>
        <v>35.64</v>
      </c>
      <c r="F732" s="31" t="s">
        <v>34</v>
      </c>
      <c r="G732" s="28">
        <v>2.95</v>
      </c>
      <c r="H732" s="37" t="s">
        <v>384</v>
      </c>
      <c r="I732" s="27" t="s">
        <v>393</v>
      </c>
      <c r="J732" s="27" t="s">
        <v>33</v>
      </c>
      <c r="K732" s="27"/>
      <c r="L732" s="68"/>
    </row>
    <row r="733" spans="1:12" ht="12.75" hidden="1">
      <c r="A733" s="67">
        <v>2321</v>
      </c>
      <c r="B733" s="60">
        <f t="shared" si="33"/>
      </c>
      <c r="C733" s="27" t="s">
        <v>30</v>
      </c>
      <c r="D733" s="28">
        <v>29.51</v>
      </c>
      <c r="E733" s="30">
        <f t="shared" si="32"/>
        <v>40.17</v>
      </c>
      <c r="F733" s="31" t="s">
        <v>34</v>
      </c>
      <c r="G733" s="27">
        <v>5.33</v>
      </c>
      <c r="H733" s="27" t="s">
        <v>31</v>
      </c>
      <c r="I733" s="27" t="s">
        <v>258</v>
      </c>
      <c r="J733" s="27" t="s">
        <v>33</v>
      </c>
      <c r="K733" s="27"/>
      <c r="L733" s="68"/>
    </row>
    <row r="734" spans="1:12" ht="12.75" hidden="1">
      <c r="A734" s="70" t="s">
        <v>500</v>
      </c>
      <c r="B734" s="60">
        <f t="shared" si="33"/>
      </c>
      <c r="C734" s="27" t="s">
        <v>30</v>
      </c>
      <c r="D734" s="40">
        <v>29.5</v>
      </c>
      <c r="E734" s="30">
        <f t="shared" si="32"/>
        <v>33.5</v>
      </c>
      <c r="F734" s="31" t="s">
        <v>34</v>
      </c>
      <c r="G734" s="40">
        <v>2</v>
      </c>
      <c r="H734" s="27" t="s">
        <v>31</v>
      </c>
      <c r="I734" s="32"/>
      <c r="J734" s="32" t="s">
        <v>33</v>
      </c>
      <c r="K734" s="32"/>
      <c r="L734" s="68"/>
    </row>
    <row r="735" spans="1:12" ht="12.75" hidden="1">
      <c r="A735" s="70" t="s">
        <v>704</v>
      </c>
      <c r="B735" s="60">
        <f t="shared" si="33"/>
      </c>
      <c r="C735" s="27" t="s">
        <v>30</v>
      </c>
      <c r="D735" s="40">
        <v>29</v>
      </c>
      <c r="E735" s="30">
        <f t="shared" si="32"/>
        <v>35</v>
      </c>
      <c r="F735" s="31" t="s">
        <v>34</v>
      </c>
      <c r="G735" s="40">
        <v>3</v>
      </c>
      <c r="H735" s="27" t="s">
        <v>31</v>
      </c>
      <c r="I735" s="32"/>
      <c r="J735" s="32" t="s">
        <v>33</v>
      </c>
      <c r="K735" s="32"/>
      <c r="L735" s="68"/>
    </row>
    <row r="736" spans="1:12" ht="12.75" hidden="1">
      <c r="A736" s="67">
        <v>5137</v>
      </c>
      <c r="B736" s="60">
        <f t="shared" si="33"/>
      </c>
      <c r="C736" s="27" t="s">
        <v>30</v>
      </c>
      <c r="D736" s="28">
        <v>28.5</v>
      </c>
      <c r="E736" s="30">
        <f t="shared" si="32"/>
        <v>34.5</v>
      </c>
      <c r="F736" s="31" t="s">
        <v>34</v>
      </c>
      <c r="G736" s="28">
        <v>3</v>
      </c>
      <c r="H736" s="27" t="s">
        <v>31</v>
      </c>
      <c r="I736" s="32"/>
      <c r="J736" s="32" t="s">
        <v>33</v>
      </c>
      <c r="K736" s="32">
        <v>77</v>
      </c>
      <c r="L736" s="68">
        <v>5137</v>
      </c>
    </row>
    <row r="737" spans="1:12" ht="12.75" hidden="1">
      <c r="A737" s="70" t="s">
        <v>444</v>
      </c>
      <c r="B737" s="60">
        <f t="shared" si="33"/>
      </c>
      <c r="C737" s="27" t="s">
        <v>30</v>
      </c>
      <c r="D737" s="57">
        <v>28.5</v>
      </c>
      <c r="E737" s="30">
        <f t="shared" si="32"/>
        <v>34.5</v>
      </c>
      <c r="F737" s="31" t="s">
        <v>34</v>
      </c>
      <c r="G737" s="40">
        <v>3</v>
      </c>
      <c r="H737" s="27" t="s">
        <v>31</v>
      </c>
      <c r="I737" s="32"/>
      <c r="J737" s="32" t="s">
        <v>33</v>
      </c>
      <c r="K737" s="32"/>
      <c r="L737" s="68"/>
    </row>
    <row r="738" spans="1:12" ht="12.75" hidden="1">
      <c r="A738" s="70" t="s">
        <v>598</v>
      </c>
      <c r="B738" s="60">
        <f t="shared" si="33"/>
      </c>
      <c r="C738" s="27" t="s">
        <v>30</v>
      </c>
      <c r="D738" s="40">
        <v>28.5</v>
      </c>
      <c r="E738" s="30">
        <f t="shared" si="32"/>
        <v>33.5</v>
      </c>
      <c r="F738" s="31" t="s">
        <v>34</v>
      </c>
      <c r="G738" s="40">
        <v>2.5</v>
      </c>
      <c r="H738" s="27" t="s">
        <v>31</v>
      </c>
      <c r="I738" s="32"/>
      <c r="J738" s="32" t="s">
        <v>33</v>
      </c>
      <c r="K738" s="32"/>
      <c r="L738" s="68"/>
    </row>
    <row r="739" spans="1:12" ht="12.75" hidden="1">
      <c r="A739" s="67">
        <v>2024</v>
      </c>
      <c r="B739" s="60">
        <f t="shared" si="33"/>
        <v>1</v>
      </c>
      <c r="C739" s="27" t="s">
        <v>30</v>
      </c>
      <c r="D739" s="28">
        <v>28.3</v>
      </c>
      <c r="E739" s="30">
        <f t="shared" si="32"/>
        <v>31.86</v>
      </c>
      <c r="F739" s="31" t="s">
        <v>34</v>
      </c>
      <c r="G739" s="28">
        <v>1.78</v>
      </c>
      <c r="H739" s="27" t="s">
        <v>31</v>
      </c>
      <c r="I739" s="32" t="s">
        <v>58</v>
      </c>
      <c r="J739" s="27" t="s">
        <v>33</v>
      </c>
      <c r="K739" s="32"/>
      <c r="L739" s="68"/>
    </row>
    <row r="740" spans="1:12" ht="12.75" hidden="1">
      <c r="A740" s="67">
        <v>2122</v>
      </c>
      <c r="B740" s="60">
        <f t="shared" si="33"/>
      </c>
      <c r="C740" s="27" t="s">
        <v>30</v>
      </c>
      <c r="D740" s="28">
        <v>28.24</v>
      </c>
      <c r="E740" s="30">
        <f t="shared" si="32"/>
        <v>33.48</v>
      </c>
      <c r="F740" s="31" t="s">
        <v>34</v>
      </c>
      <c r="G740" s="28">
        <v>2.62</v>
      </c>
      <c r="H740" s="27" t="s">
        <v>31</v>
      </c>
      <c r="I740" s="32" t="s">
        <v>105</v>
      </c>
      <c r="J740" s="27" t="s">
        <v>33</v>
      </c>
      <c r="K740" s="32"/>
      <c r="L740" s="68"/>
    </row>
    <row r="741" spans="1:12" ht="12.75" hidden="1">
      <c r="A741" s="67">
        <v>2216</v>
      </c>
      <c r="B741" s="60">
        <f t="shared" si="33"/>
      </c>
      <c r="C741" s="27" t="s">
        <v>30</v>
      </c>
      <c r="D741" s="28">
        <v>28.17</v>
      </c>
      <c r="E741" s="30">
        <f t="shared" si="32"/>
        <v>35.230000000000004</v>
      </c>
      <c r="F741" s="31" t="s">
        <v>34</v>
      </c>
      <c r="G741" s="28">
        <v>3.53</v>
      </c>
      <c r="H741" s="27" t="s">
        <v>31</v>
      </c>
      <c r="I741" s="32" t="s">
        <v>177</v>
      </c>
      <c r="J741" s="27" t="s">
        <v>33</v>
      </c>
      <c r="K741" s="32"/>
      <c r="L741" s="68"/>
    </row>
    <row r="742" spans="1:12" ht="12.75" hidden="1">
      <c r="A742" s="70" t="s">
        <v>640</v>
      </c>
      <c r="B742" s="60">
        <f t="shared" si="33"/>
      </c>
      <c r="C742" s="27" t="s">
        <v>30</v>
      </c>
      <c r="D742" s="40">
        <v>28</v>
      </c>
      <c r="E742" s="30">
        <f t="shared" si="32"/>
        <v>38</v>
      </c>
      <c r="F742" s="31" t="s">
        <v>34</v>
      </c>
      <c r="G742" s="40">
        <v>5</v>
      </c>
      <c r="H742" s="27" t="s">
        <v>31</v>
      </c>
      <c r="I742" s="32"/>
      <c r="J742" s="32" t="s">
        <v>33</v>
      </c>
      <c r="K742" s="32"/>
      <c r="L742" s="68"/>
    </row>
    <row r="743" spans="1:12" ht="12.75" hidden="1">
      <c r="A743" s="70" t="s">
        <v>795</v>
      </c>
      <c r="B743" s="60">
        <f t="shared" si="33"/>
      </c>
      <c r="C743" s="27" t="s">
        <v>30</v>
      </c>
      <c r="D743" s="40">
        <v>28</v>
      </c>
      <c r="E743" s="30">
        <f t="shared" si="32"/>
        <v>34</v>
      </c>
      <c r="F743" s="31" t="s">
        <v>34</v>
      </c>
      <c r="G743" s="40">
        <v>3</v>
      </c>
      <c r="H743" s="27" t="s">
        <v>31</v>
      </c>
      <c r="I743" s="32"/>
      <c r="J743" s="32" t="s">
        <v>33</v>
      </c>
      <c r="K743" s="32"/>
      <c r="L743" s="68"/>
    </row>
    <row r="744" spans="1:12" ht="12.75" hidden="1">
      <c r="A744" s="70" t="s">
        <v>856</v>
      </c>
      <c r="B744" s="60">
        <f t="shared" si="33"/>
      </c>
      <c r="C744" s="27" t="s">
        <v>30</v>
      </c>
      <c r="D744" s="40">
        <v>28</v>
      </c>
      <c r="E744" s="30">
        <f t="shared" si="32"/>
        <v>32</v>
      </c>
      <c r="F744" s="31" t="s">
        <v>34</v>
      </c>
      <c r="G744" s="40">
        <v>2</v>
      </c>
      <c r="H744" s="27" t="s">
        <v>31</v>
      </c>
      <c r="I744" s="32"/>
      <c r="J744" s="32" t="s">
        <v>33</v>
      </c>
      <c r="K744" s="32"/>
      <c r="L744" s="68"/>
    </row>
    <row r="745" spans="1:12" ht="12.75" hidden="1">
      <c r="A745" s="67">
        <v>2320</v>
      </c>
      <c r="B745" s="60">
        <f t="shared" si="33"/>
      </c>
      <c r="C745" s="27" t="s">
        <v>30</v>
      </c>
      <c r="D745" s="28">
        <v>27.94</v>
      </c>
      <c r="E745" s="30">
        <f t="shared" si="32"/>
        <v>38.6</v>
      </c>
      <c r="F745" s="31" t="s">
        <v>34</v>
      </c>
      <c r="G745" s="28">
        <v>5.33</v>
      </c>
      <c r="H745" s="27" t="s">
        <v>31</v>
      </c>
      <c r="I745" s="27" t="s">
        <v>257</v>
      </c>
      <c r="J745" s="27" t="s">
        <v>33</v>
      </c>
      <c r="K745" s="27"/>
      <c r="L745" s="68"/>
    </row>
    <row r="746" spans="1:12" ht="12.75" hidden="1">
      <c r="A746" s="67">
        <v>9408</v>
      </c>
      <c r="B746" s="60">
        <f t="shared" si="33"/>
      </c>
      <c r="C746" s="27" t="s">
        <v>30</v>
      </c>
      <c r="D746" s="28">
        <v>27.5</v>
      </c>
      <c r="E746" s="28">
        <f aca="true" t="shared" si="34" ref="E746:E809">D746+(G746*2)</f>
        <v>34.5</v>
      </c>
      <c r="F746" s="31"/>
      <c r="G746" s="28">
        <v>3.5</v>
      </c>
      <c r="H746" s="27" t="s">
        <v>325</v>
      </c>
      <c r="I746" s="27"/>
      <c r="J746" s="27" t="s">
        <v>33</v>
      </c>
      <c r="K746" s="27" t="s">
        <v>418</v>
      </c>
      <c r="L746" s="68"/>
    </row>
    <row r="747" spans="1:12" ht="12.75" hidden="1">
      <c r="A747" s="70" t="s">
        <v>669</v>
      </c>
      <c r="B747" s="60">
        <f t="shared" si="33"/>
      </c>
      <c r="C747" s="27" t="s">
        <v>30</v>
      </c>
      <c r="D747" s="40">
        <v>27.5</v>
      </c>
      <c r="E747" s="30">
        <f t="shared" si="34"/>
        <v>37.5</v>
      </c>
      <c r="F747" s="31" t="s">
        <v>34</v>
      </c>
      <c r="G747" s="40">
        <v>5</v>
      </c>
      <c r="H747" s="27" t="s">
        <v>31</v>
      </c>
      <c r="I747" s="32"/>
      <c r="J747" s="32" t="s">
        <v>33</v>
      </c>
      <c r="K747" s="32"/>
      <c r="L747" s="68"/>
    </row>
    <row r="748" spans="1:12" ht="12.75" hidden="1">
      <c r="A748" s="70" t="s">
        <v>617</v>
      </c>
      <c r="B748" s="60">
        <f t="shared" si="33"/>
      </c>
      <c r="C748" s="27" t="s">
        <v>30</v>
      </c>
      <c r="D748" s="40">
        <v>27.4</v>
      </c>
      <c r="E748" s="30">
        <f t="shared" si="34"/>
        <v>32.199999999999996</v>
      </c>
      <c r="F748" s="31" t="s">
        <v>34</v>
      </c>
      <c r="G748" s="40">
        <v>2.4</v>
      </c>
      <c r="H748" s="27" t="s">
        <v>31</v>
      </c>
      <c r="I748" s="32"/>
      <c r="J748" s="32" t="s">
        <v>33</v>
      </c>
      <c r="K748" s="32"/>
      <c r="L748" s="68"/>
    </row>
    <row r="749" spans="1:12" ht="12.75" hidden="1">
      <c r="A749" s="67">
        <v>9990</v>
      </c>
      <c r="B749" s="60">
        <f t="shared" si="33"/>
      </c>
      <c r="C749" s="27" t="s">
        <v>30</v>
      </c>
      <c r="D749" s="28">
        <v>27</v>
      </c>
      <c r="E749" s="28">
        <f t="shared" si="34"/>
        <v>32.4</v>
      </c>
      <c r="F749" s="31"/>
      <c r="G749" s="28">
        <v>2.7</v>
      </c>
      <c r="H749" s="27" t="s">
        <v>325</v>
      </c>
      <c r="I749" s="27"/>
      <c r="J749" s="27" t="s">
        <v>33</v>
      </c>
      <c r="K749" s="27" t="s">
        <v>418</v>
      </c>
      <c r="L749" s="68"/>
    </row>
    <row r="750" spans="1:12" ht="12.75" hidden="1">
      <c r="A750" s="70" t="s">
        <v>464</v>
      </c>
      <c r="B750" s="60">
        <f t="shared" si="33"/>
      </c>
      <c r="C750" s="27" t="s">
        <v>30</v>
      </c>
      <c r="D750" s="40">
        <v>27</v>
      </c>
      <c r="E750" s="30">
        <f t="shared" si="34"/>
        <v>35</v>
      </c>
      <c r="F750" s="31" t="s">
        <v>34</v>
      </c>
      <c r="G750" s="40">
        <v>4</v>
      </c>
      <c r="H750" s="27" t="s">
        <v>31</v>
      </c>
      <c r="I750" s="32"/>
      <c r="J750" s="32" t="s">
        <v>33</v>
      </c>
      <c r="K750" s="32"/>
      <c r="L750" s="68"/>
    </row>
    <row r="751" spans="1:12" ht="12.75" hidden="1">
      <c r="A751" s="70" t="s">
        <v>605</v>
      </c>
      <c r="B751" s="60">
        <f t="shared" si="33"/>
      </c>
      <c r="C751" s="27" t="s">
        <v>30</v>
      </c>
      <c r="D751" s="40">
        <v>27</v>
      </c>
      <c r="E751" s="30">
        <f t="shared" si="34"/>
        <v>33</v>
      </c>
      <c r="F751" s="31" t="s">
        <v>34</v>
      </c>
      <c r="G751" s="40">
        <v>3</v>
      </c>
      <c r="H751" s="27" t="s">
        <v>31</v>
      </c>
      <c r="I751" s="32"/>
      <c r="J751" s="32" t="s">
        <v>33</v>
      </c>
      <c r="K751" s="32"/>
      <c r="L751" s="68"/>
    </row>
    <row r="752" spans="1:12" ht="12.75" hidden="1">
      <c r="A752" s="70" t="s">
        <v>671</v>
      </c>
      <c r="B752" s="60">
        <f t="shared" si="33"/>
      </c>
      <c r="C752" s="27" t="s">
        <v>30</v>
      </c>
      <c r="D752" s="40">
        <v>27</v>
      </c>
      <c r="E752" s="30">
        <f t="shared" si="34"/>
        <v>34</v>
      </c>
      <c r="F752" s="31" t="s">
        <v>34</v>
      </c>
      <c r="G752" s="40">
        <v>3.5</v>
      </c>
      <c r="H752" s="27" t="s">
        <v>31</v>
      </c>
      <c r="I752" s="32"/>
      <c r="J752" s="32" t="s">
        <v>33</v>
      </c>
      <c r="K752" s="32"/>
      <c r="L752" s="68"/>
    </row>
    <row r="753" spans="1:12" ht="12.75" hidden="1">
      <c r="A753" s="70" t="s">
        <v>679</v>
      </c>
      <c r="B753" s="60">
        <f t="shared" si="33"/>
      </c>
      <c r="C753" s="27" t="s">
        <v>30</v>
      </c>
      <c r="D753" s="40">
        <v>27</v>
      </c>
      <c r="E753" s="30">
        <f t="shared" si="34"/>
        <v>31.4</v>
      </c>
      <c r="F753" s="31" t="s">
        <v>34</v>
      </c>
      <c r="G753" s="40">
        <v>2.2</v>
      </c>
      <c r="H753" s="27" t="s">
        <v>31</v>
      </c>
      <c r="I753" s="32"/>
      <c r="J753" s="32" t="s">
        <v>33</v>
      </c>
      <c r="K753" s="32"/>
      <c r="L753" s="68"/>
    </row>
    <row r="754" spans="1:12" ht="12.75" hidden="1">
      <c r="A754" s="70" t="s">
        <v>900</v>
      </c>
      <c r="B754" s="60">
        <f t="shared" si="33"/>
      </c>
      <c r="C754" s="27" t="s">
        <v>30</v>
      </c>
      <c r="D754" s="40">
        <v>27</v>
      </c>
      <c r="E754" s="30">
        <f t="shared" si="34"/>
        <v>32</v>
      </c>
      <c r="F754" s="31" t="s">
        <v>34</v>
      </c>
      <c r="G754" s="40">
        <v>2.5</v>
      </c>
      <c r="H754" s="27" t="s">
        <v>31</v>
      </c>
      <c r="I754" s="32"/>
      <c r="J754" s="32" t="s">
        <v>33</v>
      </c>
      <c r="K754" s="32"/>
      <c r="L754" s="68"/>
    </row>
    <row r="755" spans="1:12" ht="12.75" hidden="1">
      <c r="A755" s="67">
        <v>2023</v>
      </c>
      <c r="B755" s="60">
        <f t="shared" si="33"/>
        <v>1</v>
      </c>
      <c r="C755" s="27" t="s">
        <v>30</v>
      </c>
      <c r="D755" s="28">
        <v>26.7</v>
      </c>
      <c r="E755" s="30">
        <f t="shared" si="34"/>
        <v>30.259999999999998</v>
      </c>
      <c r="F755" s="31" t="s">
        <v>34</v>
      </c>
      <c r="G755" s="28">
        <v>1.78</v>
      </c>
      <c r="H755" s="27" t="s">
        <v>31</v>
      </c>
      <c r="I755" s="32" t="s">
        <v>57</v>
      </c>
      <c r="J755" s="27" t="s">
        <v>33</v>
      </c>
      <c r="K755" s="32"/>
      <c r="L755" s="68"/>
    </row>
    <row r="756" spans="1:12" ht="12.75" hidden="1">
      <c r="A756" s="67">
        <v>2121</v>
      </c>
      <c r="B756" s="60">
        <f t="shared" si="33"/>
      </c>
      <c r="C756" s="27" t="s">
        <v>30</v>
      </c>
      <c r="D756" s="28">
        <v>26.64</v>
      </c>
      <c r="E756" s="30">
        <f t="shared" si="34"/>
        <v>31.880000000000003</v>
      </c>
      <c r="F756" s="31" t="s">
        <v>34</v>
      </c>
      <c r="G756" s="28">
        <v>2.62</v>
      </c>
      <c r="H756" s="27" t="s">
        <v>31</v>
      </c>
      <c r="I756" s="32" t="s">
        <v>104</v>
      </c>
      <c r="J756" s="27" t="s">
        <v>33</v>
      </c>
      <c r="K756" s="32"/>
      <c r="L756" s="68"/>
    </row>
    <row r="757" spans="1:12" ht="12.75" hidden="1">
      <c r="A757" s="67">
        <v>3914</v>
      </c>
      <c r="B757" s="60">
        <f t="shared" si="33"/>
      </c>
      <c r="C757" s="27" t="s">
        <v>30</v>
      </c>
      <c r="D757" s="28">
        <v>26.59</v>
      </c>
      <c r="E757" s="30">
        <f t="shared" si="34"/>
        <v>32.49</v>
      </c>
      <c r="F757" s="31" t="s">
        <v>34</v>
      </c>
      <c r="G757" s="28">
        <v>2.95</v>
      </c>
      <c r="H757" s="37" t="s">
        <v>384</v>
      </c>
      <c r="I757" s="27" t="s">
        <v>403</v>
      </c>
      <c r="J757" s="27" t="s">
        <v>33</v>
      </c>
      <c r="K757" s="27"/>
      <c r="L757" s="68"/>
    </row>
    <row r="758" spans="1:12" ht="12.75" hidden="1">
      <c r="A758" s="67">
        <v>2215</v>
      </c>
      <c r="B758" s="60">
        <f t="shared" si="33"/>
      </c>
      <c r="C758" s="27" t="s">
        <v>30</v>
      </c>
      <c r="D758" s="28">
        <v>26.57</v>
      </c>
      <c r="E758" s="30">
        <f t="shared" si="34"/>
        <v>33.63</v>
      </c>
      <c r="F758" s="31" t="s">
        <v>34</v>
      </c>
      <c r="G758" s="28">
        <v>3.53</v>
      </c>
      <c r="H758" s="27" t="s">
        <v>31</v>
      </c>
      <c r="I758" s="32" t="s">
        <v>176</v>
      </c>
      <c r="J758" s="27" t="s">
        <v>33</v>
      </c>
      <c r="K758" s="32"/>
      <c r="L758" s="68"/>
    </row>
    <row r="759" spans="1:12" ht="12.75" hidden="1">
      <c r="A759" s="67">
        <v>2319</v>
      </c>
      <c r="B759" s="60">
        <f t="shared" si="33"/>
      </c>
      <c r="C759" s="27" t="s">
        <v>30</v>
      </c>
      <c r="D759" s="28">
        <v>26.34</v>
      </c>
      <c r="E759" s="30">
        <f t="shared" si="34"/>
        <v>37</v>
      </c>
      <c r="F759" s="31" t="s">
        <v>34</v>
      </c>
      <c r="G759" s="28">
        <v>5.33</v>
      </c>
      <c r="H759" s="27" t="s">
        <v>31</v>
      </c>
      <c r="I759" s="27" t="s">
        <v>256</v>
      </c>
      <c r="J759" s="27" t="s">
        <v>33</v>
      </c>
      <c r="K759" s="27"/>
      <c r="L759" s="68"/>
    </row>
    <row r="760" spans="1:12" ht="12.75" hidden="1">
      <c r="A760" s="67">
        <v>6009</v>
      </c>
      <c r="B760" s="60">
        <f t="shared" si="33"/>
      </c>
      <c r="C760" s="27" t="s">
        <v>30</v>
      </c>
      <c r="D760" s="28">
        <v>26</v>
      </c>
      <c r="E760" s="30">
        <f t="shared" si="34"/>
        <v>30</v>
      </c>
      <c r="F760" s="31" t="s">
        <v>34</v>
      </c>
      <c r="G760" s="28">
        <v>2</v>
      </c>
      <c r="H760" s="27" t="s">
        <v>31</v>
      </c>
      <c r="I760" s="32"/>
      <c r="J760" s="32" t="s">
        <v>33</v>
      </c>
      <c r="K760" s="32">
        <v>27</v>
      </c>
      <c r="L760" s="68">
        <v>7097</v>
      </c>
    </row>
    <row r="761" spans="1:12" ht="12.75" hidden="1">
      <c r="A761" s="70" t="s">
        <v>512</v>
      </c>
      <c r="B761" s="60">
        <f t="shared" si="33"/>
      </c>
      <c r="C761" s="27" t="s">
        <v>30</v>
      </c>
      <c r="D761" s="40">
        <v>26</v>
      </c>
      <c r="E761" s="30">
        <f t="shared" si="34"/>
        <v>32</v>
      </c>
      <c r="F761" s="31" t="s">
        <v>34</v>
      </c>
      <c r="G761" s="40">
        <v>3</v>
      </c>
      <c r="H761" s="27" t="s">
        <v>31</v>
      </c>
      <c r="I761" s="32"/>
      <c r="J761" s="32" t="s">
        <v>33</v>
      </c>
      <c r="K761" s="32"/>
      <c r="L761" s="68"/>
    </row>
    <row r="762" spans="1:12" ht="12.75" hidden="1">
      <c r="A762" s="70" t="s">
        <v>514</v>
      </c>
      <c r="B762" s="60">
        <f t="shared" si="33"/>
      </c>
      <c r="C762" s="27" t="s">
        <v>30</v>
      </c>
      <c r="D762" s="40">
        <v>26</v>
      </c>
      <c r="E762" s="30">
        <f t="shared" si="34"/>
        <v>34</v>
      </c>
      <c r="F762" s="31" t="s">
        <v>34</v>
      </c>
      <c r="G762" s="40">
        <v>4</v>
      </c>
      <c r="H762" s="27" t="s">
        <v>31</v>
      </c>
      <c r="I762" s="32"/>
      <c r="J762" s="32" t="s">
        <v>33</v>
      </c>
      <c r="K762" s="32"/>
      <c r="L762" s="68"/>
    </row>
    <row r="763" spans="1:12" ht="12.75" hidden="1">
      <c r="A763" s="70" t="s">
        <v>538</v>
      </c>
      <c r="B763" s="60">
        <f t="shared" si="33"/>
      </c>
      <c r="C763" s="27" t="s">
        <v>30</v>
      </c>
      <c r="D763" s="40">
        <v>26</v>
      </c>
      <c r="E763" s="30">
        <f t="shared" si="34"/>
        <v>30</v>
      </c>
      <c r="F763" s="31" t="s">
        <v>34</v>
      </c>
      <c r="G763" s="40">
        <v>2</v>
      </c>
      <c r="H763" s="27" t="s">
        <v>31</v>
      </c>
      <c r="I763" s="32"/>
      <c r="J763" s="32" t="s">
        <v>33</v>
      </c>
      <c r="K763" s="32"/>
      <c r="L763" s="68"/>
    </row>
    <row r="764" spans="1:12" ht="12.75" hidden="1">
      <c r="A764" s="70" t="s">
        <v>571</v>
      </c>
      <c r="B764" s="60">
        <f t="shared" si="33"/>
      </c>
      <c r="C764" s="27" t="s">
        <v>30</v>
      </c>
      <c r="D764" s="40">
        <v>26</v>
      </c>
      <c r="E764" s="30">
        <f t="shared" si="34"/>
        <v>32.4</v>
      </c>
      <c r="F764" s="31" t="s">
        <v>34</v>
      </c>
      <c r="G764" s="40">
        <v>3.2</v>
      </c>
      <c r="H764" s="27" t="s">
        <v>31</v>
      </c>
      <c r="I764" s="32"/>
      <c r="J764" s="32" t="s">
        <v>33</v>
      </c>
      <c r="K764" s="32"/>
      <c r="L764" s="68"/>
    </row>
    <row r="765" spans="1:12" ht="12.75" hidden="1">
      <c r="A765" s="70" t="s">
        <v>707</v>
      </c>
      <c r="B765" s="60">
        <f t="shared" si="33"/>
      </c>
      <c r="C765" s="27" t="s">
        <v>30</v>
      </c>
      <c r="D765" s="40">
        <v>26</v>
      </c>
      <c r="E765" s="30">
        <f t="shared" si="34"/>
        <v>31</v>
      </c>
      <c r="F765" s="31" t="s">
        <v>34</v>
      </c>
      <c r="G765" s="40">
        <v>2.5</v>
      </c>
      <c r="H765" s="27" t="s">
        <v>31</v>
      </c>
      <c r="I765" s="32"/>
      <c r="J765" s="32" t="s">
        <v>33</v>
      </c>
      <c r="K765" s="32"/>
      <c r="L765" s="68"/>
    </row>
    <row r="766" spans="1:12" ht="12.75" hidden="1">
      <c r="A766" s="70" t="s">
        <v>482</v>
      </c>
      <c r="B766" s="60">
        <f t="shared" si="33"/>
      </c>
      <c r="C766" s="27" t="s">
        <v>30</v>
      </c>
      <c r="D766" s="40">
        <v>25.5</v>
      </c>
      <c r="E766" s="30">
        <f t="shared" si="34"/>
        <v>33.5</v>
      </c>
      <c r="F766" s="31" t="s">
        <v>34</v>
      </c>
      <c r="G766" s="40">
        <v>4</v>
      </c>
      <c r="H766" s="27" t="s">
        <v>31</v>
      </c>
      <c r="I766" s="32"/>
      <c r="J766" s="32" t="s">
        <v>33</v>
      </c>
      <c r="K766" s="32"/>
      <c r="L766" s="68"/>
    </row>
    <row r="767" spans="1:12" ht="12.75" hidden="1">
      <c r="A767" s="70" t="s">
        <v>498</v>
      </c>
      <c r="B767" s="60">
        <f t="shared" si="33"/>
      </c>
      <c r="C767" s="27" t="s">
        <v>30</v>
      </c>
      <c r="D767" s="40">
        <v>25.5</v>
      </c>
      <c r="E767" s="30">
        <f t="shared" si="34"/>
        <v>29.5</v>
      </c>
      <c r="F767" s="31" t="s">
        <v>34</v>
      </c>
      <c r="G767" s="40">
        <v>2</v>
      </c>
      <c r="H767" s="27" t="s">
        <v>31</v>
      </c>
      <c r="I767" s="32"/>
      <c r="J767" s="32" t="s">
        <v>33</v>
      </c>
      <c r="K767" s="32"/>
      <c r="L767" s="68"/>
    </row>
    <row r="768" spans="1:12" ht="12.75" hidden="1">
      <c r="A768" s="67">
        <v>5973</v>
      </c>
      <c r="B768" s="60">
        <f t="shared" si="33"/>
      </c>
      <c r="C768" s="27" t="s">
        <v>30</v>
      </c>
      <c r="D768" s="28">
        <v>25.4</v>
      </c>
      <c r="E768" s="30">
        <f t="shared" si="34"/>
        <v>33.4</v>
      </c>
      <c r="F768" s="31" t="s">
        <v>34</v>
      </c>
      <c r="G768" s="28">
        <v>4</v>
      </c>
      <c r="H768" s="27" t="s">
        <v>31</v>
      </c>
      <c r="I768" s="32"/>
      <c r="J768" s="32" t="s">
        <v>33</v>
      </c>
      <c r="K768" s="32">
        <v>25</v>
      </c>
      <c r="L768" s="68">
        <v>7141</v>
      </c>
    </row>
    <row r="769" spans="1:12" ht="12.75" hidden="1">
      <c r="A769" s="67">
        <v>2022</v>
      </c>
      <c r="B769" s="60">
        <f t="shared" si="33"/>
        <v>1</v>
      </c>
      <c r="C769" s="27" t="s">
        <v>30</v>
      </c>
      <c r="D769" s="28">
        <v>25.12</v>
      </c>
      <c r="E769" s="30">
        <f t="shared" si="34"/>
        <v>28.68</v>
      </c>
      <c r="F769" s="31" t="s">
        <v>34</v>
      </c>
      <c r="G769" s="28">
        <v>1.78</v>
      </c>
      <c r="H769" s="27" t="s">
        <v>31</v>
      </c>
      <c r="I769" s="32" t="s">
        <v>56</v>
      </c>
      <c r="J769" s="32" t="s">
        <v>33</v>
      </c>
      <c r="K769" s="32"/>
      <c r="L769" s="68"/>
    </row>
    <row r="770" spans="1:12" ht="12.75" hidden="1">
      <c r="A770" s="67">
        <v>2120</v>
      </c>
      <c r="B770" s="60">
        <f t="shared" si="33"/>
      </c>
      <c r="C770" s="27" t="s">
        <v>30</v>
      </c>
      <c r="D770" s="28">
        <v>25.07</v>
      </c>
      <c r="E770" s="30">
        <f t="shared" si="34"/>
        <v>30.310000000000002</v>
      </c>
      <c r="F770" s="31" t="s">
        <v>34</v>
      </c>
      <c r="G770" s="28">
        <v>2.62</v>
      </c>
      <c r="H770" s="27" t="s">
        <v>31</v>
      </c>
      <c r="I770" s="32" t="s">
        <v>103</v>
      </c>
      <c r="J770" s="32" t="s">
        <v>33</v>
      </c>
      <c r="K770" s="32"/>
      <c r="L770" s="68"/>
    </row>
    <row r="771" spans="1:12" ht="12.75" hidden="1">
      <c r="A771" s="67">
        <v>2913</v>
      </c>
      <c r="B771" s="60">
        <f t="shared" si="33"/>
      </c>
      <c r="C771" s="27" t="s">
        <v>30</v>
      </c>
      <c r="D771" s="28">
        <v>25.04</v>
      </c>
      <c r="E771" s="30">
        <f t="shared" si="34"/>
        <v>30.939999999999998</v>
      </c>
      <c r="F771" s="31" t="s">
        <v>34</v>
      </c>
      <c r="G771" s="28">
        <v>2.95</v>
      </c>
      <c r="H771" s="37" t="s">
        <v>384</v>
      </c>
      <c r="I771" s="27" t="s">
        <v>392</v>
      </c>
      <c r="J771" s="27" t="s">
        <v>33</v>
      </c>
      <c r="K771" s="27"/>
      <c r="L771" s="68"/>
    </row>
    <row r="772" spans="1:12" ht="12.75" hidden="1">
      <c r="A772" s="67">
        <v>5515</v>
      </c>
      <c r="B772" s="60">
        <f t="shared" si="33"/>
      </c>
      <c r="C772" s="27" t="s">
        <v>30</v>
      </c>
      <c r="D772" s="28">
        <v>25</v>
      </c>
      <c r="E772" s="30">
        <f t="shared" si="34"/>
        <v>28</v>
      </c>
      <c r="F772" s="31" t="s">
        <v>34</v>
      </c>
      <c r="G772" s="28">
        <v>1.5</v>
      </c>
      <c r="H772" s="27" t="s">
        <v>31</v>
      </c>
      <c r="I772" s="32"/>
      <c r="J772" s="32" t="s">
        <v>33</v>
      </c>
      <c r="K772" s="32">
        <v>45</v>
      </c>
      <c r="L772" s="68">
        <v>7024</v>
      </c>
    </row>
    <row r="773" spans="1:12" ht="102" hidden="1">
      <c r="A773" s="67">
        <v>9479</v>
      </c>
      <c r="B773" s="60">
        <f t="shared" si="33"/>
      </c>
      <c r="C773" s="27" t="s">
        <v>30</v>
      </c>
      <c r="D773" s="28">
        <v>25</v>
      </c>
      <c r="E773" s="30">
        <f t="shared" si="34"/>
        <v>29</v>
      </c>
      <c r="F773" s="31" t="s">
        <v>34</v>
      </c>
      <c r="G773" s="28">
        <v>2</v>
      </c>
      <c r="H773" s="27" t="s">
        <v>31</v>
      </c>
      <c r="I773" s="32"/>
      <c r="J773" s="32" t="s">
        <v>33</v>
      </c>
      <c r="K773" s="32" t="s">
        <v>418</v>
      </c>
      <c r="L773" s="68"/>
    </row>
    <row r="774" spans="1:12" ht="12.75" hidden="1">
      <c r="A774" s="70" t="s">
        <v>742</v>
      </c>
      <c r="B774" s="60">
        <f t="shared" si="33"/>
      </c>
      <c r="C774" s="27" t="s">
        <v>30</v>
      </c>
      <c r="D774" s="40">
        <v>25</v>
      </c>
      <c r="E774" s="30">
        <f t="shared" si="34"/>
        <v>31</v>
      </c>
      <c r="F774" s="31" t="s">
        <v>34</v>
      </c>
      <c r="G774" s="40">
        <v>3</v>
      </c>
      <c r="H774" s="27" t="s">
        <v>31</v>
      </c>
      <c r="I774" s="32"/>
      <c r="J774" s="32" t="s">
        <v>33</v>
      </c>
      <c r="K774" s="32"/>
      <c r="L774" s="68"/>
    </row>
    <row r="775" spans="1:12" ht="12.75" hidden="1">
      <c r="A775" s="70" t="s">
        <v>853</v>
      </c>
      <c r="B775" s="60">
        <f t="shared" si="33"/>
      </c>
      <c r="C775" s="27" t="s">
        <v>30</v>
      </c>
      <c r="D775" s="40">
        <v>25</v>
      </c>
      <c r="E775" s="30">
        <f t="shared" si="34"/>
        <v>35</v>
      </c>
      <c r="F775" s="31" t="s">
        <v>34</v>
      </c>
      <c r="G775" s="40">
        <v>5</v>
      </c>
      <c r="H775" s="27" t="s">
        <v>31</v>
      </c>
      <c r="I775" s="32"/>
      <c r="J775" s="32" t="s">
        <v>33</v>
      </c>
      <c r="K775" s="32"/>
      <c r="L775" s="68"/>
    </row>
    <row r="776" spans="1:12" ht="12.75" hidden="1">
      <c r="A776" s="67">
        <v>2214</v>
      </c>
      <c r="B776" s="60">
        <f t="shared" si="33"/>
      </c>
      <c r="C776" s="27" t="s">
        <v>30</v>
      </c>
      <c r="D776" s="28">
        <v>24.99</v>
      </c>
      <c r="E776" s="30">
        <f t="shared" si="34"/>
        <v>32.05</v>
      </c>
      <c r="F776" s="31" t="s">
        <v>34</v>
      </c>
      <c r="G776" s="28">
        <v>3.53</v>
      </c>
      <c r="H776" s="27" t="s">
        <v>31</v>
      </c>
      <c r="I776" s="32" t="s">
        <v>175</v>
      </c>
      <c r="J776" s="32" t="s">
        <v>33</v>
      </c>
      <c r="K776" s="32"/>
      <c r="L776" s="68"/>
    </row>
    <row r="777" spans="1:12" ht="12.75" hidden="1">
      <c r="A777" s="67">
        <v>2318</v>
      </c>
      <c r="B777" s="60">
        <f t="shared" si="33"/>
      </c>
      <c r="C777" s="27" t="s">
        <v>30</v>
      </c>
      <c r="D777" s="28">
        <v>24.77</v>
      </c>
      <c r="E777" s="30">
        <f t="shared" si="34"/>
        <v>35.43</v>
      </c>
      <c r="F777" s="31" t="s">
        <v>34</v>
      </c>
      <c r="G777" s="28">
        <v>5.33</v>
      </c>
      <c r="H777" s="27" t="s">
        <v>31</v>
      </c>
      <c r="I777" s="27" t="s">
        <v>255</v>
      </c>
      <c r="J777" s="27" t="s">
        <v>33</v>
      </c>
      <c r="K777" s="27"/>
      <c r="L777" s="68"/>
    </row>
    <row r="778" spans="1:12" ht="12.75" hidden="1">
      <c r="A778" s="70" t="s">
        <v>623</v>
      </c>
      <c r="B778" s="60">
        <f t="shared" si="33"/>
      </c>
      <c r="C778" s="27" t="s">
        <v>30</v>
      </c>
      <c r="D778" s="40">
        <v>24.6</v>
      </c>
      <c r="E778" s="30">
        <f t="shared" si="34"/>
        <v>29.400000000000002</v>
      </c>
      <c r="F778" s="31" t="s">
        <v>34</v>
      </c>
      <c r="G778" s="40">
        <v>2.4</v>
      </c>
      <c r="H778" s="27" t="s">
        <v>31</v>
      </c>
      <c r="I778" s="32"/>
      <c r="J778" s="32" t="s">
        <v>33</v>
      </c>
      <c r="K778" s="32"/>
      <c r="L778" s="68"/>
    </row>
    <row r="779" spans="1:12" ht="12.75" hidden="1">
      <c r="A779" s="70" t="s">
        <v>830</v>
      </c>
      <c r="B779" s="60">
        <f t="shared" si="33"/>
      </c>
      <c r="C779" s="27" t="s">
        <v>30</v>
      </c>
      <c r="D779" s="40">
        <v>24.5</v>
      </c>
      <c r="E779" s="30">
        <f t="shared" si="34"/>
        <v>30.5</v>
      </c>
      <c r="F779" s="31" t="s">
        <v>34</v>
      </c>
      <c r="G779" s="40">
        <v>3</v>
      </c>
      <c r="H779" s="27" t="s">
        <v>31</v>
      </c>
      <c r="I779" s="32"/>
      <c r="J779" s="32" t="s">
        <v>33</v>
      </c>
      <c r="K779" s="32"/>
      <c r="L779" s="68"/>
    </row>
    <row r="780" spans="1:12" ht="12.75" hidden="1">
      <c r="A780" s="70" t="s">
        <v>523</v>
      </c>
      <c r="B780" s="60">
        <f t="shared" si="33"/>
      </c>
      <c r="C780" s="27" t="s">
        <v>30</v>
      </c>
      <c r="D780" s="40">
        <v>24</v>
      </c>
      <c r="E780" s="30">
        <f t="shared" si="34"/>
        <v>28</v>
      </c>
      <c r="F780" s="31" t="s">
        <v>34</v>
      </c>
      <c r="G780" s="40">
        <v>2</v>
      </c>
      <c r="H780" s="27" t="s">
        <v>31</v>
      </c>
      <c r="I780" s="32"/>
      <c r="J780" s="32" t="s">
        <v>33</v>
      </c>
      <c r="K780" s="32"/>
      <c r="L780" s="68"/>
    </row>
    <row r="781" spans="1:12" ht="12.75" hidden="1">
      <c r="A781" s="70" t="s">
        <v>634</v>
      </c>
      <c r="B781" s="60">
        <f t="shared" si="33"/>
      </c>
      <c r="C781" s="27" t="s">
        <v>30</v>
      </c>
      <c r="D781" s="40">
        <v>24</v>
      </c>
      <c r="E781" s="30">
        <f t="shared" si="34"/>
        <v>30</v>
      </c>
      <c r="F781" s="31" t="s">
        <v>34</v>
      </c>
      <c r="G781" s="40">
        <v>3</v>
      </c>
      <c r="H781" s="27" t="s">
        <v>31</v>
      </c>
      <c r="I781" s="32"/>
      <c r="J781" s="32" t="s">
        <v>33</v>
      </c>
      <c r="K781" s="32"/>
      <c r="L781" s="68"/>
    </row>
    <row r="782" spans="1:12" ht="12.75" hidden="1">
      <c r="A782" s="70" t="s">
        <v>673</v>
      </c>
      <c r="B782" s="60">
        <f t="shared" si="33"/>
      </c>
      <c r="C782" s="27" t="s">
        <v>30</v>
      </c>
      <c r="D782" s="40">
        <v>24</v>
      </c>
      <c r="E782" s="30">
        <f t="shared" si="34"/>
        <v>31</v>
      </c>
      <c r="F782" s="31" t="s">
        <v>34</v>
      </c>
      <c r="G782" s="40">
        <v>3.5</v>
      </c>
      <c r="H782" s="27" t="s">
        <v>31</v>
      </c>
      <c r="I782" s="32"/>
      <c r="J782" s="32" t="s">
        <v>33</v>
      </c>
      <c r="K782" s="32"/>
      <c r="L782" s="68"/>
    </row>
    <row r="783" spans="1:12" ht="12.75" hidden="1">
      <c r="A783" s="70" t="s">
        <v>785</v>
      </c>
      <c r="B783" s="60">
        <f t="shared" si="33"/>
      </c>
      <c r="C783" s="27" t="s">
        <v>30</v>
      </c>
      <c r="D783" s="40">
        <v>24</v>
      </c>
      <c r="E783" s="30">
        <f t="shared" si="34"/>
        <v>29</v>
      </c>
      <c r="F783" s="31" t="s">
        <v>34</v>
      </c>
      <c r="G783" s="40">
        <v>2.5</v>
      </c>
      <c r="H783" s="27" t="s">
        <v>31</v>
      </c>
      <c r="I783" s="32"/>
      <c r="J783" s="32" t="s">
        <v>33</v>
      </c>
      <c r="K783" s="32"/>
      <c r="L783" s="68"/>
    </row>
    <row r="784" spans="1:12" ht="12.75" hidden="1">
      <c r="A784" s="70" t="s">
        <v>811</v>
      </c>
      <c r="B784" s="60">
        <f t="shared" si="33"/>
      </c>
      <c r="C784" s="27" t="s">
        <v>30</v>
      </c>
      <c r="D784" s="40">
        <v>24</v>
      </c>
      <c r="E784" s="30">
        <f t="shared" si="34"/>
        <v>27</v>
      </c>
      <c r="F784" s="31" t="s">
        <v>34</v>
      </c>
      <c r="G784" s="40">
        <v>1.5</v>
      </c>
      <c r="H784" s="27" t="s">
        <v>31</v>
      </c>
      <c r="I784" s="32"/>
      <c r="J784" s="32" t="s">
        <v>33</v>
      </c>
      <c r="K784" s="32"/>
      <c r="L784" s="68"/>
    </row>
    <row r="785" spans="1:12" ht="12.75" hidden="1">
      <c r="A785" s="67">
        <v>2021</v>
      </c>
      <c r="B785" s="60">
        <f t="shared" si="33"/>
        <v>1</v>
      </c>
      <c r="C785" s="27" t="s">
        <v>30</v>
      </c>
      <c r="D785" s="28">
        <v>23.52</v>
      </c>
      <c r="E785" s="30">
        <f t="shared" si="34"/>
        <v>27.08</v>
      </c>
      <c r="F785" s="31" t="s">
        <v>34</v>
      </c>
      <c r="G785" s="28">
        <v>1.78</v>
      </c>
      <c r="H785" s="27" t="s">
        <v>31</v>
      </c>
      <c r="I785" s="27" t="s">
        <v>55</v>
      </c>
      <c r="J785" s="27" t="s">
        <v>33</v>
      </c>
      <c r="K785" s="27"/>
      <c r="L785" s="68"/>
    </row>
    <row r="786" spans="1:12" ht="12.75" hidden="1">
      <c r="A786" s="67">
        <v>2119</v>
      </c>
      <c r="B786" s="60">
        <f t="shared" si="33"/>
      </c>
      <c r="C786" s="27" t="s">
        <v>30</v>
      </c>
      <c r="D786" s="28">
        <v>23.47</v>
      </c>
      <c r="E786" s="30">
        <f t="shared" si="34"/>
        <v>28.71</v>
      </c>
      <c r="F786" s="31" t="s">
        <v>34</v>
      </c>
      <c r="G786" s="28">
        <v>2.62</v>
      </c>
      <c r="H786" s="27" t="s">
        <v>31</v>
      </c>
      <c r="I786" s="32" t="s">
        <v>102</v>
      </c>
      <c r="J786" s="32" t="s">
        <v>33</v>
      </c>
      <c r="K786" s="32"/>
      <c r="L786" s="68"/>
    </row>
    <row r="787" spans="1:12" ht="12.75" hidden="1">
      <c r="A787" s="67">
        <v>3912</v>
      </c>
      <c r="B787" s="60">
        <f t="shared" si="33"/>
      </c>
      <c r="C787" s="27" t="s">
        <v>30</v>
      </c>
      <c r="D787" s="28">
        <v>23.47</v>
      </c>
      <c r="E787" s="30">
        <f t="shared" si="34"/>
        <v>29.369999999999997</v>
      </c>
      <c r="F787" s="31" t="s">
        <v>34</v>
      </c>
      <c r="G787" s="28">
        <v>2.95</v>
      </c>
      <c r="H787" s="37" t="s">
        <v>384</v>
      </c>
      <c r="I787" s="27" t="s">
        <v>402</v>
      </c>
      <c r="J787" s="27" t="s">
        <v>33</v>
      </c>
      <c r="K787" s="27"/>
      <c r="L787" s="68"/>
    </row>
    <row r="788" spans="1:12" ht="12.75" hidden="1">
      <c r="A788" s="67">
        <v>2213</v>
      </c>
      <c r="B788" s="60">
        <f t="shared" si="33"/>
      </c>
      <c r="C788" s="27" t="s">
        <v>30</v>
      </c>
      <c r="D788" s="28">
        <v>23.29</v>
      </c>
      <c r="E788" s="30">
        <f t="shared" si="34"/>
        <v>30.349999999999998</v>
      </c>
      <c r="F788" s="31" t="s">
        <v>34</v>
      </c>
      <c r="G788" s="28">
        <v>3.53</v>
      </c>
      <c r="H788" s="27" t="s">
        <v>31</v>
      </c>
      <c r="I788" s="32" t="s">
        <v>174</v>
      </c>
      <c r="J788" s="32" t="s">
        <v>33</v>
      </c>
      <c r="K788" s="32"/>
      <c r="L788" s="68"/>
    </row>
    <row r="789" spans="1:12" ht="12.75" hidden="1">
      <c r="A789" s="67">
        <v>5244</v>
      </c>
      <c r="B789" s="60">
        <f t="shared" si="33"/>
      </c>
      <c r="C789" s="27" t="s">
        <v>30</v>
      </c>
      <c r="D789" s="28">
        <v>23.2</v>
      </c>
      <c r="E789" s="30">
        <f t="shared" si="34"/>
        <v>35</v>
      </c>
      <c r="F789" s="31" t="s">
        <v>34</v>
      </c>
      <c r="G789" s="28">
        <v>5.9</v>
      </c>
      <c r="H789" s="27" t="s">
        <v>31</v>
      </c>
      <c r="I789" s="32"/>
      <c r="J789" s="32" t="s">
        <v>33</v>
      </c>
      <c r="K789" s="59">
        <v>21</v>
      </c>
      <c r="L789" s="68">
        <v>7062</v>
      </c>
    </row>
    <row r="790" spans="1:12" ht="12.75" hidden="1">
      <c r="A790" s="67">
        <v>2317</v>
      </c>
      <c r="B790" s="60">
        <f t="shared" si="33"/>
      </c>
      <c r="C790" s="27" t="s">
        <v>30</v>
      </c>
      <c r="D790" s="28">
        <v>23.16</v>
      </c>
      <c r="E790" s="30">
        <f t="shared" si="34"/>
        <v>33.82</v>
      </c>
      <c r="F790" s="31" t="s">
        <v>34</v>
      </c>
      <c r="G790" s="28">
        <v>5.33</v>
      </c>
      <c r="H790" s="27" t="s">
        <v>31</v>
      </c>
      <c r="I790" s="27" t="s">
        <v>254</v>
      </c>
      <c r="J790" s="27" t="s">
        <v>33</v>
      </c>
      <c r="K790" s="27"/>
      <c r="L790" s="68"/>
    </row>
    <row r="791" spans="1:12" ht="12.75" hidden="1">
      <c r="A791" s="70" t="s">
        <v>570</v>
      </c>
      <c r="B791" s="60">
        <f t="shared" si="33"/>
      </c>
      <c r="C791" s="27" t="s">
        <v>30</v>
      </c>
      <c r="D791" s="40">
        <v>23</v>
      </c>
      <c r="E791" s="30">
        <f t="shared" si="34"/>
        <v>36</v>
      </c>
      <c r="F791" s="31" t="s">
        <v>34</v>
      </c>
      <c r="G791" s="40">
        <v>6.5</v>
      </c>
      <c r="H791" s="27" t="s">
        <v>31</v>
      </c>
      <c r="I791" s="32"/>
      <c r="J791" s="32" t="s">
        <v>33</v>
      </c>
      <c r="K791" s="32"/>
      <c r="L791" s="68"/>
    </row>
    <row r="792" spans="1:12" ht="12.75" hidden="1">
      <c r="A792" s="70" t="s">
        <v>593</v>
      </c>
      <c r="B792" s="60">
        <f t="shared" si="33"/>
      </c>
      <c r="C792" s="27" t="s">
        <v>30</v>
      </c>
      <c r="D792" s="40">
        <v>23</v>
      </c>
      <c r="E792" s="30">
        <f t="shared" si="34"/>
        <v>28</v>
      </c>
      <c r="F792" s="31" t="s">
        <v>34</v>
      </c>
      <c r="G792" s="40">
        <v>2.5</v>
      </c>
      <c r="H792" s="27" t="s">
        <v>31</v>
      </c>
      <c r="I792" s="32"/>
      <c r="J792" s="32" t="s">
        <v>33</v>
      </c>
      <c r="K792" s="32"/>
      <c r="L792" s="68"/>
    </row>
    <row r="793" spans="1:12" ht="12.75" hidden="1">
      <c r="A793" s="70" t="s">
        <v>787</v>
      </c>
      <c r="B793" s="60">
        <f t="shared" si="33"/>
      </c>
      <c r="C793" s="27" t="s">
        <v>30</v>
      </c>
      <c r="D793" s="40">
        <v>23</v>
      </c>
      <c r="E793" s="30">
        <f t="shared" si="34"/>
        <v>29</v>
      </c>
      <c r="F793" s="31" t="s">
        <v>34</v>
      </c>
      <c r="G793" s="40">
        <v>3</v>
      </c>
      <c r="H793" s="27" t="s">
        <v>31</v>
      </c>
      <c r="I793" s="32"/>
      <c r="J793" s="32" t="s">
        <v>33</v>
      </c>
      <c r="K793" s="32"/>
      <c r="L793" s="68"/>
    </row>
    <row r="794" spans="1:12" ht="12.75" hidden="1">
      <c r="A794" s="70" t="s">
        <v>829</v>
      </c>
      <c r="B794" s="60">
        <f t="shared" si="33"/>
      </c>
      <c r="C794" s="27" t="s">
        <v>30</v>
      </c>
      <c r="D794" s="40">
        <v>23</v>
      </c>
      <c r="E794" s="30">
        <f t="shared" si="34"/>
        <v>27</v>
      </c>
      <c r="F794" s="31" t="s">
        <v>34</v>
      </c>
      <c r="G794" s="40">
        <v>2</v>
      </c>
      <c r="H794" s="27" t="s">
        <v>31</v>
      </c>
      <c r="I794" s="32"/>
      <c r="J794" s="32" t="s">
        <v>33</v>
      </c>
      <c r="K794" s="32"/>
      <c r="L794" s="68"/>
    </row>
    <row r="795" spans="1:12" ht="12.75" hidden="1">
      <c r="A795" s="70" t="s">
        <v>621</v>
      </c>
      <c r="B795" s="60">
        <f t="shared" si="33"/>
      </c>
      <c r="C795" s="27" t="s">
        <v>30</v>
      </c>
      <c r="D795" s="40">
        <v>22.3</v>
      </c>
      <c r="E795" s="30">
        <f t="shared" si="34"/>
        <v>27.1</v>
      </c>
      <c r="F795" s="31" t="s">
        <v>34</v>
      </c>
      <c r="G795" s="40">
        <v>2.4</v>
      </c>
      <c r="H795" s="27" t="s">
        <v>31</v>
      </c>
      <c r="I795" s="32"/>
      <c r="J795" s="32" t="s">
        <v>33</v>
      </c>
      <c r="K795" s="32"/>
      <c r="L795" s="68"/>
    </row>
    <row r="796" spans="1:12" ht="12.75" hidden="1">
      <c r="A796" s="70" t="s">
        <v>615</v>
      </c>
      <c r="B796" s="60">
        <f aca="true" t="shared" si="35" ref="B796:B859">IF(G796=$D$5,IF(D796&lt;$D$3,IF(I796&lt;&gt;0,1,""),""),"")</f>
      </c>
      <c r="C796" s="27" t="s">
        <v>30</v>
      </c>
      <c r="D796" s="40">
        <v>22.2</v>
      </c>
      <c r="E796" s="30">
        <f t="shared" si="34"/>
        <v>28.2</v>
      </c>
      <c r="F796" s="31" t="s">
        <v>34</v>
      </c>
      <c r="G796" s="40">
        <v>3</v>
      </c>
      <c r="H796" s="27" t="s">
        <v>31</v>
      </c>
      <c r="I796" s="32"/>
      <c r="J796" s="32" t="s">
        <v>33</v>
      </c>
      <c r="K796" s="32"/>
      <c r="L796" s="68"/>
    </row>
    <row r="797" spans="1:12" ht="12.75" hidden="1">
      <c r="A797" s="70" t="s">
        <v>568</v>
      </c>
      <c r="B797" s="60">
        <f t="shared" si="35"/>
      </c>
      <c r="C797" s="27" t="s">
        <v>30</v>
      </c>
      <c r="D797" s="40">
        <v>22</v>
      </c>
      <c r="E797" s="30">
        <f t="shared" si="34"/>
        <v>30</v>
      </c>
      <c r="F797" s="31" t="s">
        <v>34</v>
      </c>
      <c r="G797" s="40">
        <v>4</v>
      </c>
      <c r="H797" s="27" t="s">
        <v>31</v>
      </c>
      <c r="I797" s="32"/>
      <c r="J797" s="32" t="s">
        <v>33</v>
      </c>
      <c r="K797" s="32"/>
      <c r="L797" s="68"/>
    </row>
    <row r="798" spans="1:12" ht="12.75" hidden="1">
      <c r="A798" s="70" t="s">
        <v>633</v>
      </c>
      <c r="B798" s="60">
        <f t="shared" si="35"/>
      </c>
      <c r="C798" s="27" t="s">
        <v>30</v>
      </c>
      <c r="D798" s="40">
        <v>22</v>
      </c>
      <c r="E798" s="30">
        <f t="shared" si="34"/>
        <v>28</v>
      </c>
      <c r="F798" s="31" t="s">
        <v>34</v>
      </c>
      <c r="G798" s="40">
        <v>3</v>
      </c>
      <c r="H798" s="27" t="s">
        <v>31</v>
      </c>
      <c r="I798" s="32"/>
      <c r="J798" s="32" t="s">
        <v>33</v>
      </c>
      <c r="K798" s="32"/>
      <c r="L798" s="68"/>
    </row>
    <row r="799" spans="1:12" ht="12.75" hidden="1">
      <c r="A799" s="70" t="s">
        <v>667</v>
      </c>
      <c r="B799" s="60">
        <f t="shared" si="35"/>
      </c>
      <c r="C799" s="27" t="s">
        <v>30</v>
      </c>
      <c r="D799" s="40">
        <v>22</v>
      </c>
      <c r="E799" s="30">
        <f t="shared" si="34"/>
        <v>26</v>
      </c>
      <c r="F799" s="31" t="s">
        <v>34</v>
      </c>
      <c r="G799" s="40">
        <v>2</v>
      </c>
      <c r="H799" s="27" t="s">
        <v>31</v>
      </c>
      <c r="I799" s="32"/>
      <c r="J799" s="32" t="s">
        <v>33</v>
      </c>
      <c r="K799" s="32"/>
      <c r="L799" s="68"/>
    </row>
    <row r="800" spans="1:12" ht="12.75" hidden="1">
      <c r="A800" s="70" t="s">
        <v>753</v>
      </c>
      <c r="B800" s="60">
        <f t="shared" si="35"/>
      </c>
      <c r="C800" s="27" t="s">
        <v>30</v>
      </c>
      <c r="D800" s="40">
        <v>22</v>
      </c>
      <c r="E800" s="30">
        <f t="shared" si="34"/>
        <v>31</v>
      </c>
      <c r="F800" s="31" t="s">
        <v>34</v>
      </c>
      <c r="G800" s="40">
        <v>4.5</v>
      </c>
      <c r="H800" s="27" t="s">
        <v>31</v>
      </c>
      <c r="I800" s="32"/>
      <c r="J800" s="32" t="s">
        <v>33</v>
      </c>
      <c r="K800" s="32"/>
      <c r="L800" s="68"/>
    </row>
    <row r="801" spans="1:12" ht="12.75" hidden="1">
      <c r="A801" s="67">
        <v>2020</v>
      </c>
      <c r="B801" s="60">
        <f t="shared" si="35"/>
        <v>1</v>
      </c>
      <c r="C801" s="27" t="s">
        <v>30</v>
      </c>
      <c r="D801" s="28">
        <v>21.95</v>
      </c>
      <c r="E801" s="30">
        <f t="shared" si="34"/>
        <v>25.509999999999998</v>
      </c>
      <c r="F801" s="31" t="s">
        <v>34</v>
      </c>
      <c r="G801" s="28">
        <v>1.78</v>
      </c>
      <c r="H801" s="27" t="s">
        <v>31</v>
      </c>
      <c r="I801" s="32" t="s">
        <v>54</v>
      </c>
      <c r="J801" s="32" t="s">
        <v>33</v>
      </c>
      <c r="K801" s="32"/>
      <c r="L801" s="68"/>
    </row>
    <row r="802" spans="1:12" ht="12.75" hidden="1">
      <c r="A802" s="67">
        <v>2911</v>
      </c>
      <c r="B802" s="60">
        <f t="shared" si="35"/>
      </c>
      <c r="C802" s="27" t="s">
        <v>30</v>
      </c>
      <c r="D802" s="28">
        <v>21.92</v>
      </c>
      <c r="E802" s="30">
        <f t="shared" si="34"/>
        <v>27.82</v>
      </c>
      <c r="F802" s="31" t="s">
        <v>34</v>
      </c>
      <c r="G802" s="28">
        <v>2.95</v>
      </c>
      <c r="H802" s="37" t="s">
        <v>384</v>
      </c>
      <c r="I802" s="27" t="s">
        <v>391</v>
      </c>
      <c r="J802" s="27" t="s">
        <v>33</v>
      </c>
      <c r="K802" s="27"/>
      <c r="L802" s="68"/>
    </row>
    <row r="803" spans="1:12" ht="12.75" hidden="1">
      <c r="A803" s="67">
        <v>2118</v>
      </c>
      <c r="B803" s="60">
        <f t="shared" si="35"/>
      </c>
      <c r="C803" s="27" t="s">
        <v>30</v>
      </c>
      <c r="D803" s="28">
        <v>21.89</v>
      </c>
      <c r="E803" s="30">
        <f t="shared" si="34"/>
        <v>27.130000000000003</v>
      </c>
      <c r="F803" s="31" t="s">
        <v>34</v>
      </c>
      <c r="G803" s="28">
        <v>2.62</v>
      </c>
      <c r="H803" s="27" t="s">
        <v>31</v>
      </c>
      <c r="I803" s="27" t="s">
        <v>101</v>
      </c>
      <c r="J803" s="27" t="s">
        <v>33</v>
      </c>
      <c r="K803" s="27"/>
      <c r="L803" s="68"/>
    </row>
    <row r="804" spans="1:12" ht="12.75" hidden="1">
      <c r="A804" s="67">
        <v>2212</v>
      </c>
      <c r="B804" s="60">
        <f t="shared" si="35"/>
      </c>
      <c r="C804" s="27" t="s">
        <v>30</v>
      </c>
      <c r="D804" s="28">
        <v>21.82</v>
      </c>
      <c r="E804" s="30">
        <f t="shared" si="34"/>
        <v>28.88</v>
      </c>
      <c r="F804" s="31" t="s">
        <v>34</v>
      </c>
      <c r="G804" s="28">
        <v>3.53</v>
      </c>
      <c r="H804" s="27" t="s">
        <v>31</v>
      </c>
      <c r="I804" s="32" t="s">
        <v>173</v>
      </c>
      <c r="J804" s="32" t="s">
        <v>33</v>
      </c>
      <c r="K804" s="32"/>
      <c r="L804" s="68"/>
    </row>
    <row r="805" spans="1:12" ht="12.75" hidden="1">
      <c r="A805" s="67">
        <v>2316</v>
      </c>
      <c r="B805" s="60">
        <f t="shared" si="35"/>
      </c>
      <c r="C805" s="27" t="s">
        <v>30</v>
      </c>
      <c r="D805" s="28">
        <v>21.59</v>
      </c>
      <c r="E805" s="30">
        <f t="shared" si="34"/>
        <v>32.25</v>
      </c>
      <c r="F805" s="31" t="s">
        <v>34</v>
      </c>
      <c r="G805" s="28">
        <v>5.33</v>
      </c>
      <c r="H805" s="27" t="s">
        <v>31</v>
      </c>
      <c r="I805" s="27" t="s">
        <v>253</v>
      </c>
      <c r="J805" s="27" t="s">
        <v>33</v>
      </c>
      <c r="K805" s="27"/>
      <c r="L805" s="68"/>
    </row>
    <row r="806" spans="1:12" ht="12.75" hidden="1">
      <c r="A806" s="67">
        <v>5984</v>
      </c>
      <c r="B806" s="60">
        <f t="shared" si="35"/>
      </c>
      <c r="C806" s="27" t="s">
        <v>30</v>
      </c>
      <c r="D806" s="28">
        <v>21.5</v>
      </c>
      <c r="E806" s="30">
        <f t="shared" si="34"/>
        <v>28.3</v>
      </c>
      <c r="F806" s="31" t="s">
        <v>34</v>
      </c>
      <c r="G806" s="28">
        <v>3.4</v>
      </c>
      <c r="H806" s="27" t="s">
        <v>31</v>
      </c>
      <c r="I806" s="27"/>
      <c r="J806" s="27" t="s">
        <v>33</v>
      </c>
      <c r="K806" s="27">
        <v>60</v>
      </c>
      <c r="L806" s="68">
        <v>2212</v>
      </c>
    </row>
    <row r="807" spans="1:12" ht="12.75" hidden="1">
      <c r="A807" s="70" t="s">
        <v>499</v>
      </c>
      <c r="B807" s="60">
        <f t="shared" si="35"/>
      </c>
      <c r="C807" s="27" t="s">
        <v>30</v>
      </c>
      <c r="D807" s="40">
        <v>21.5</v>
      </c>
      <c r="E807" s="30">
        <f t="shared" si="34"/>
        <v>24.5</v>
      </c>
      <c r="F807" s="31" t="s">
        <v>34</v>
      </c>
      <c r="G807" s="40">
        <v>1.5</v>
      </c>
      <c r="H807" s="27" t="s">
        <v>31</v>
      </c>
      <c r="I807" s="32"/>
      <c r="J807" s="32" t="s">
        <v>33</v>
      </c>
      <c r="K807" s="32"/>
      <c r="L807" s="68"/>
    </row>
    <row r="808" spans="1:12" ht="12.75" hidden="1">
      <c r="A808" s="70" t="s">
        <v>871</v>
      </c>
      <c r="B808" s="60">
        <f t="shared" si="35"/>
      </c>
      <c r="C808" s="27" t="s">
        <v>30</v>
      </c>
      <c r="D808" s="40">
        <v>21.5</v>
      </c>
      <c r="E808" s="30">
        <f t="shared" si="34"/>
        <v>27.9</v>
      </c>
      <c r="F808" s="31" t="s">
        <v>34</v>
      </c>
      <c r="G808" s="40">
        <v>3.2</v>
      </c>
      <c r="H808" s="27" t="s">
        <v>31</v>
      </c>
      <c r="I808" s="32"/>
      <c r="J808" s="32" t="s">
        <v>33</v>
      </c>
      <c r="K808" s="32"/>
      <c r="L808" s="68"/>
    </row>
    <row r="809" spans="1:12" ht="12.75" hidden="1">
      <c r="A809" s="70" t="s">
        <v>878</v>
      </c>
      <c r="B809" s="60">
        <f t="shared" si="35"/>
      </c>
      <c r="C809" s="27" t="s">
        <v>30</v>
      </c>
      <c r="D809" s="40">
        <v>21.5</v>
      </c>
      <c r="E809" s="30">
        <f t="shared" si="34"/>
        <v>26.1</v>
      </c>
      <c r="F809" s="31" t="s">
        <v>34</v>
      </c>
      <c r="G809" s="40">
        <v>2.3</v>
      </c>
      <c r="H809" s="27" t="s">
        <v>31</v>
      </c>
      <c r="I809" s="32"/>
      <c r="J809" s="32" t="s">
        <v>33</v>
      </c>
      <c r="K809" s="32"/>
      <c r="L809" s="68"/>
    </row>
    <row r="810" spans="1:12" ht="12.75" hidden="1">
      <c r="A810" s="70" t="s">
        <v>582</v>
      </c>
      <c r="B810" s="60">
        <f t="shared" si="35"/>
      </c>
      <c r="C810" s="27" t="s">
        <v>30</v>
      </c>
      <c r="D810" s="40">
        <v>21.3</v>
      </c>
      <c r="E810" s="30">
        <f aca="true" t="shared" si="36" ref="E810:E873">D810+(G810*2)</f>
        <v>27.3</v>
      </c>
      <c r="F810" s="31" t="s">
        <v>34</v>
      </c>
      <c r="G810" s="40">
        <v>3</v>
      </c>
      <c r="H810" s="27" t="s">
        <v>31</v>
      </c>
      <c r="I810" s="32"/>
      <c r="J810" s="32" t="s">
        <v>33</v>
      </c>
      <c r="K810" s="32"/>
      <c r="L810" s="68"/>
    </row>
    <row r="811" spans="1:12" ht="12.75" hidden="1">
      <c r="A811" s="67">
        <v>9478</v>
      </c>
      <c r="B811" s="60">
        <f t="shared" si="35"/>
      </c>
      <c r="C811" s="27" t="s">
        <v>30</v>
      </c>
      <c r="D811" s="28">
        <v>21</v>
      </c>
      <c r="E811" s="30">
        <f t="shared" si="36"/>
        <v>27</v>
      </c>
      <c r="F811" s="31" t="s">
        <v>34</v>
      </c>
      <c r="G811" s="28">
        <v>3</v>
      </c>
      <c r="H811" s="27" t="s">
        <v>31</v>
      </c>
      <c r="I811" s="32"/>
      <c r="J811" s="32" t="s">
        <v>33</v>
      </c>
      <c r="K811" s="32"/>
      <c r="L811" s="68"/>
    </row>
    <row r="812" spans="1:12" ht="12.75" hidden="1">
      <c r="A812" s="70" t="s">
        <v>589</v>
      </c>
      <c r="B812" s="60">
        <f t="shared" si="35"/>
      </c>
      <c r="C812" s="27" t="s">
        <v>30</v>
      </c>
      <c r="D812" s="40">
        <v>21</v>
      </c>
      <c r="E812" s="30">
        <f t="shared" si="36"/>
        <v>26</v>
      </c>
      <c r="F812" s="31" t="s">
        <v>34</v>
      </c>
      <c r="G812" s="40">
        <v>2.5</v>
      </c>
      <c r="H812" s="27" t="s">
        <v>31</v>
      </c>
      <c r="I812" s="32"/>
      <c r="J812" s="32" t="s">
        <v>33</v>
      </c>
      <c r="K812" s="32"/>
      <c r="L812" s="68"/>
    </row>
    <row r="813" spans="1:12" ht="12.75" hidden="1">
      <c r="A813" s="70" t="s">
        <v>597</v>
      </c>
      <c r="B813" s="60">
        <f t="shared" si="35"/>
      </c>
      <c r="C813" s="27" t="s">
        <v>30</v>
      </c>
      <c r="D813" s="40">
        <v>21</v>
      </c>
      <c r="E813" s="30">
        <f t="shared" si="36"/>
        <v>25</v>
      </c>
      <c r="F813" s="31" t="s">
        <v>34</v>
      </c>
      <c r="G813" s="40">
        <v>2</v>
      </c>
      <c r="H813" s="27" t="s">
        <v>31</v>
      </c>
      <c r="I813" s="32"/>
      <c r="J813" s="32" t="s">
        <v>33</v>
      </c>
      <c r="K813" s="32"/>
      <c r="L813" s="68"/>
    </row>
    <row r="814" spans="1:12" ht="12.75" hidden="1">
      <c r="A814" s="70" t="s">
        <v>823</v>
      </c>
      <c r="B814" s="60">
        <f t="shared" si="35"/>
      </c>
      <c r="C814" s="27" t="s">
        <v>30</v>
      </c>
      <c r="D814" s="40">
        <v>21</v>
      </c>
      <c r="E814" s="30">
        <f t="shared" si="36"/>
        <v>27</v>
      </c>
      <c r="F814" s="31" t="s">
        <v>34</v>
      </c>
      <c r="G814" s="40">
        <v>3</v>
      </c>
      <c r="H814" s="27" t="s">
        <v>31</v>
      </c>
      <c r="I814" s="32"/>
      <c r="J814" s="32" t="s">
        <v>33</v>
      </c>
      <c r="K814" s="32"/>
      <c r="L814" s="68"/>
    </row>
    <row r="815" spans="1:12" ht="12.75" hidden="1">
      <c r="A815" s="70" t="s">
        <v>511</v>
      </c>
      <c r="B815" s="60">
        <f t="shared" si="35"/>
      </c>
      <c r="C815" s="27" t="s">
        <v>30</v>
      </c>
      <c r="D815" s="40">
        <v>20.6</v>
      </c>
      <c r="E815" s="30">
        <f t="shared" si="36"/>
        <v>26.6</v>
      </c>
      <c r="F815" s="31" t="s">
        <v>34</v>
      </c>
      <c r="G815" s="40">
        <v>3</v>
      </c>
      <c r="H815" s="27" t="s">
        <v>31</v>
      </c>
      <c r="I815" s="32"/>
      <c r="J815" s="32" t="s">
        <v>33</v>
      </c>
      <c r="K815" s="32"/>
      <c r="L815" s="68"/>
    </row>
    <row r="816" spans="1:12" ht="12.75" hidden="1">
      <c r="A816" s="67">
        <v>2019</v>
      </c>
      <c r="B816" s="60">
        <f t="shared" si="35"/>
        <v>1</v>
      </c>
      <c r="C816" s="27" t="s">
        <v>30</v>
      </c>
      <c r="D816" s="28">
        <v>20.35</v>
      </c>
      <c r="E816" s="30">
        <f t="shared" si="36"/>
        <v>23.91</v>
      </c>
      <c r="F816" s="31" t="s">
        <v>34</v>
      </c>
      <c r="G816" s="28">
        <v>1.78</v>
      </c>
      <c r="H816" s="27" t="s">
        <v>31</v>
      </c>
      <c r="I816" s="32" t="s">
        <v>53</v>
      </c>
      <c r="J816" s="32" t="s">
        <v>33</v>
      </c>
      <c r="K816" s="32"/>
      <c r="L816" s="68"/>
    </row>
    <row r="817" spans="1:12" ht="12.75" hidden="1">
      <c r="A817" s="70" t="s">
        <v>909</v>
      </c>
      <c r="B817" s="60">
        <f t="shared" si="35"/>
      </c>
      <c r="C817" s="27" t="s">
        <v>30</v>
      </c>
      <c r="D817" s="40">
        <v>20.3</v>
      </c>
      <c r="E817" s="30">
        <f t="shared" si="36"/>
        <v>22.3</v>
      </c>
      <c r="F817" s="31" t="s">
        <v>34</v>
      </c>
      <c r="G817" s="40">
        <v>1</v>
      </c>
      <c r="H817" s="27" t="s">
        <v>31</v>
      </c>
      <c r="I817" s="32"/>
      <c r="J817" s="32" t="s">
        <v>33</v>
      </c>
      <c r="K817" s="32"/>
      <c r="L817" s="68"/>
    </row>
    <row r="818" spans="1:12" ht="12.75" hidden="1">
      <c r="A818" s="70" t="s">
        <v>911</v>
      </c>
      <c r="B818" s="60">
        <f t="shared" si="35"/>
      </c>
      <c r="C818" s="27" t="s">
        <v>30</v>
      </c>
      <c r="D818" s="40">
        <v>20.3</v>
      </c>
      <c r="E818" s="30">
        <f t="shared" si="36"/>
        <v>22.3</v>
      </c>
      <c r="F818" s="31" t="s">
        <v>34</v>
      </c>
      <c r="G818" s="40">
        <v>1</v>
      </c>
      <c r="H818" s="27" t="s">
        <v>31</v>
      </c>
      <c r="I818" s="32"/>
      <c r="J818" s="32" t="s">
        <v>33</v>
      </c>
      <c r="K818" s="32"/>
      <c r="L818" s="68"/>
    </row>
    <row r="819" spans="1:12" ht="12.75" hidden="1">
      <c r="A819" s="67">
        <v>2117</v>
      </c>
      <c r="B819" s="60">
        <f t="shared" si="35"/>
      </c>
      <c r="C819" s="27" t="s">
        <v>30</v>
      </c>
      <c r="D819" s="28">
        <v>20.29</v>
      </c>
      <c r="E819" s="30">
        <f t="shared" si="36"/>
        <v>25.53</v>
      </c>
      <c r="F819" s="31" t="s">
        <v>34</v>
      </c>
      <c r="G819" s="28">
        <v>2.62</v>
      </c>
      <c r="H819" s="27" t="s">
        <v>31</v>
      </c>
      <c r="I819" s="32" t="s">
        <v>100</v>
      </c>
      <c r="J819" s="32" t="s">
        <v>33</v>
      </c>
      <c r="K819" s="32"/>
      <c r="L819" s="68"/>
    </row>
    <row r="820" spans="1:12" ht="12.75" hidden="1">
      <c r="A820" s="67">
        <v>2211</v>
      </c>
      <c r="B820" s="60">
        <f t="shared" si="35"/>
      </c>
      <c r="C820" s="27" t="s">
        <v>30</v>
      </c>
      <c r="D820" s="28">
        <v>20.22</v>
      </c>
      <c r="E820" s="30">
        <f t="shared" si="36"/>
        <v>27.279999999999998</v>
      </c>
      <c r="F820" s="31" t="s">
        <v>34</v>
      </c>
      <c r="G820" s="28">
        <v>3.53</v>
      </c>
      <c r="H820" s="27" t="s">
        <v>31</v>
      </c>
      <c r="I820" s="32" t="s">
        <v>172</v>
      </c>
      <c r="J820" s="32" t="s">
        <v>33</v>
      </c>
      <c r="K820" s="32"/>
      <c r="L820" s="68"/>
    </row>
    <row r="821" spans="1:12" ht="12.75" hidden="1">
      <c r="A821" s="67">
        <v>5511</v>
      </c>
      <c r="B821" s="60">
        <f t="shared" si="35"/>
      </c>
      <c r="C821" s="27" t="s">
        <v>30</v>
      </c>
      <c r="D821" s="28">
        <v>20</v>
      </c>
      <c r="E821" s="30">
        <f t="shared" si="36"/>
        <v>28</v>
      </c>
      <c r="F821" s="31" t="s">
        <v>34</v>
      </c>
      <c r="G821" s="28">
        <v>4</v>
      </c>
      <c r="H821" s="27" t="s">
        <v>31</v>
      </c>
      <c r="I821" s="32"/>
      <c r="J821" s="32" t="s">
        <v>33</v>
      </c>
      <c r="K821" s="32">
        <v>36</v>
      </c>
      <c r="L821" s="68">
        <v>7019</v>
      </c>
    </row>
    <row r="822" spans="1:12" ht="12.75" hidden="1">
      <c r="A822" s="67">
        <v>5512</v>
      </c>
      <c r="B822" s="60">
        <f t="shared" si="35"/>
      </c>
      <c r="C822" s="27" t="s">
        <v>30</v>
      </c>
      <c r="D822" s="28">
        <v>20</v>
      </c>
      <c r="E822" s="30">
        <f t="shared" si="36"/>
        <v>26</v>
      </c>
      <c r="F822" s="31" t="s">
        <v>34</v>
      </c>
      <c r="G822" s="28">
        <v>3</v>
      </c>
      <c r="H822" s="27" t="s">
        <v>31</v>
      </c>
      <c r="I822" s="32"/>
      <c r="J822" s="32" t="s">
        <v>33</v>
      </c>
      <c r="K822" s="32">
        <v>114</v>
      </c>
      <c r="L822" s="68">
        <v>7020</v>
      </c>
    </row>
    <row r="823" spans="1:12" ht="12.75" hidden="1">
      <c r="A823" s="67">
        <v>6026</v>
      </c>
      <c r="B823" s="60">
        <f t="shared" si="35"/>
      </c>
      <c r="C823" s="27" t="s">
        <v>30</v>
      </c>
      <c r="D823" s="28">
        <v>20</v>
      </c>
      <c r="E823" s="30">
        <f t="shared" si="36"/>
        <v>24</v>
      </c>
      <c r="F823" s="31" t="s">
        <v>34</v>
      </c>
      <c r="G823" s="28">
        <v>2</v>
      </c>
      <c r="H823" s="27" t="s">
        <v>31</v>
      </c>
      <c r="I823" s="32"/>
      <c r="J823" s="32" t="s">
        <v>33</v>
      </c>
      <c r="K823" s="32">
        <v>62</v>
      </c>
      <c r="L823" s="68">
        <v>7091</v>
      </c>
    </row>
    <row r="824" spans="1:12" ht="12.75" hidden="1">
      <c r="A824" s="70" t="s">
        <v>449</v>
      </c>
      <c r="B824" s="60">
        <f t="shared" si="35"/>
      </c>
      <c r="C824" s="27" t="s">
        <v>30</v>
      </c>
      <c r="D824" s="40">
        <v>20</v>
      </c>
      <c r="E824" s="30">
        <f t="shared" si="36"/>
        <v>28</v>
      </c>
      <c r="F824" s="31" t="s">
        <v>34</v>
      </c>
      <c r="G824" s="40">
        <v>4</v>
      </c>
      <c r="H824" s="27" t="s">
        <v>31</v>
      </c>
      <c r="I824" s="32"/>
      <c r="J824" s="32" t="s">
        <v>33</v>
      </c>
      <c r="K824" s="32"/>
      <c r="L824" s="68"/>
    </row>
    <row r="825" spans="1:12" ht="12.75" hidden="1">
      <c r="A825" s="70" t="s">
        <v>472</v>
      </c>
      <c r="B825" s="60">
        <f t="shared" si="35"/>
      </c>
      <c r="C825" s="27" t="s">
        <v>30</v>
      </c>
      <c r="D825" s="40">
        <v>20</v>
      </c>
      <c r="E825" s="30">
        <f t="shared" si="36"/>
        <v>24</v>
      </c>
      <c r="F825" s="31" t="s">
        <v>34</v>
      </c>
      <c r="G825" s="40">
        <v>2</v>
      </c>
      <c r="H825" s="27" t="s">
        <v>31</v>
      </c>
      <c r="I825" s="32"/>
      <c r="J825" s="32" t="s">
        <v>33</v>
      </c>
      <c r="K825" s="32"/>
      <c r="L825" s="68"/>
    </row>
    <row r="826" spans="1:12" ht="12.75" hidden="1">
      <c r="A826" s="70" t="s">
        <v>692</v>
      </c>
      <c r="B826" s="60">
        <f t="shared" si="35"/>
      </c>
      <c r="C826" s="27" t="s">
        <v>30</v>
      </c>
      <c r="D826" s="40">
        <v>20</v>
      </c>
      <c r="E826" s="30">
        <f t="shared" si="36"/>
        <v>25</v>
      </c>
      <c r="F826" s="31" t="s">
        <v>34</v>
      </c>
      <c r="G826" s="40">
        <v>2.5</v>
      </c>
      <c r="H826" s="27" t="s">
        <v>31</v>
      </c>
      <c r="I826" s="32"/>
      <c r="J826" s="32" t="s">
        <v>33</v>
      </c>
      <c r="K826" s="32"/>
      <c r="L826" s="68"/>
    </row>
    <row r="827" spans="1:12" ht="12.75" hidden="1">
      <c r="A827" s="70" t="s">
        <v>703</v>
      </c>
      <c r="B827" s="60">
        <f t="shared" si="35"/>
      </c>
      <c r="C827" s="27" t="s">
        <v>30</v>
      </c>
      <c r="D827" s="40">
        <v>20</v>
      </c>
      <c r="E827" s="30">
        <f t="shared" si="36"/>
        <v>26</v>
      </c>
      <c r="F827" s="31" t="s">
        <v>34</v>
      </c>
      <c r="G827" s="40">
        <v>3</v>
      </c>
      <c r="H827" s="27" t="s">
        <v>31</v>
      </c>
      <c r="I827" s="32"/>
      <c r="J827" s="32" t="s">
        <v>33</v>
      </c>
      <c r="K827" s="32"/>
      <c r="L827" s="68"/>
    </row>
    <row r="828" spans="1:12" ht="12.75" hidden="1">
      <c r="A828" s="70" t="s">
        <v>852</v>
      </c>
      <c r="B828" s="60">
        <f t="shared" si="35"/>
      </c>
      <c r="C828" s="27" t="s">
        <v>30</v>
      </c>
      <c r="D828" s="40">
        <v>20</v>
      </c>
      <c r="E828" s="30">
        <f t="shared" si="36"/>
        <v>23</v>
      </c>
      <c r="F828" s="31" t="s">
        <v>34</v>
      </c>
      <c r="G828" s="40">
        <v>1.5</v>
      </c>
      <c r="H828" s="27" t="s">
        <v>31</v>
      </c>
      <c r="I828" s="32"/>
      <c r="J828" s="32" t="s">
        <v>33</v>
      </c>
      <c r="K828" s="32"/>
      <c r="L828" s="68"/>
    </row>
    <row r="829" spans="1:12" ht="12.75" hidden="1">
      <c r="A829" s="67">
        <v>2315</v>
      </c>
      <c r="B829" s="60">
        <f t="shared" si="35"/>
      </c>
      <c r="C829" s="27" t="s">
        <v>30</v>
      </c>
      <c r="D829" s="28">
        <v>19.99</v>
      </c>
      <c r="E829" s="30">
        <f t="shared" si="36"/>
        <v>30.65</v>
      </c>
      <c r="F829" s="31" t="s">
        <v>34</v>
      </c>
      <c r="G829" s="28">
        <v>5.33</v>
      </c>
      <c r="H829" s="27" t="s">
        <v>31</v>
      </c>
      <c r="I829" s="27" t="s">
        <v>252</v>
      </c>
      <c r="J829" s="27" t="s">
        <v>33</v>
      </c>
      <c r="K829" s="27"/>
      <c r="L829" s="68"/>
    </row>
    <row r="830" spans="1:12" ht="12.75" hidden="1">
      <c r="A830" s="67">
        <v>5121</v>
      </c>
      <c r="B830" s="60">
        <f t="shared" si="35"/>
      </c>
      <c r="C830" s="27" t="s">
        <v>30</v>
      </c>
      <c r="D830" s="28">
        <v>19.5</v>
      </c>
      <c r="E830" s="30">
        <f t="shared" si="36"/>
        <v>25.5</v>
      </c>
      <c r="F830" s="31" t="s">
        <v>34</v>
      </c>
      <c r="G830" s="28">
        <v>3</v>
      </c>
      <c r="H830" s="27" t="s">
        <v>31</v>
      </c>
      <c r="I830" s="32" t="s">
        <v>407</v>
      </c>
      <c r="J830" s="32" t="s">
        <v>33</v>
      </c>
      <c r="K830" s="32">
        <v>119</v>
      </c>
      <c r="L830" s="68">
        <v>7012</v>
      </c>
    </row>
    <row r="831" spans="1:12" ht="12.75" hidden="1">
      <c r="A831" s="70" t="s">
        <v>445</v>
      </c>
      <c r="B831" s="60">
        <f t="shared" si="35"/>
      </c>
      <c r="C831" s="27" t="s">
        <v>30</v>
      </c>
      <c r="D831" s="40">
        <v>19.5</v>
      </c>
      <c r="E831" s="30">
        <f t="shared" si="36"/>
        <v>25.5</v>
      </c>
      <c r="F831" s="31" t="s">
        <v>34</v>
      </c>
      <c r="G831" s="40">
        <v>3</v>
      </c>
      <c r="H831" s="27" t="s">
        <v>31</v>
      </c>
      <c r="I831" s="32"/>
      <c r="J831" s="32" t="s">
        <v>33</v>
      </c>
      <c r="K831" s="32"/>
      <c r="L831" s="68"/>
    </row>
    <row r="832" spans="1:12" ht="12.75" hidden="1">
      <c r="A832" s="70" t="s">
        <v>709</v>
      </c>
      <c r="B832" s="60">
        <f t="shared" si="35"/>
      </c>
      <c r="C832" s="27" t="s">
        <v>30</v>
      </c>
      <c r="D832" s="40">
        <v>19.21</v>
      </c>
      <c r="E832" s="30">
        <f t="shared" si="36"/>
        <v>26.37</v>
      </c>
      <c r="F832" s="31" t="s">
        <v>34</v>
      </c>
      <c r="G832" s="40">
        <v>3.58</v>
      </c>
      <c r="H832" s="27" t="s">
        <v>31</v>
      </c>
      <c r="I832" s="32"/>
      <c r="J832" s="32" t="s">
        <v>33</v>
      </c>
      <c r="K832" s="32"/>
      <c r="L832" s="68"/>
    </row>
    <row r="833" spans="1:12" ht="12.75" hidden="1">
      <c r="A833" s="67">
        <v>2910</v>
      </c>
      <c r="B833" s="60">
        <f t="shared" si="35"/>
      </c>
      <c r="C833" s="27" t="s">
        <v>30</v>
      </c>
      <c r="D833" s="28">
        <v>19.18</v>
      </c>
      <c r="E833" s="30">
        <f t="shared" si="36"/>
        <v>24.1</v>
      </c>
      <c r="F833" s="31" t="s">
        <v>34</v>
      </c>
      <c r="G833" s="28">
        <v>2.46</v>
      </c>
      <c r="H833" s="37" t="s">
        <v>384</v>
      </c>
      <c r="I833" s="27" t="s">
        <v>390</v>
      </c>
      <c r="J833" s="27" t="s">
        <v>33</v>
      </c>
      <c r="K833" s="27"/>
      <c r="L833" s="68"/>
    </row>
    <row r="834" spans="1:12" ht="12.75" hidden="1">
      <c r="A834" s="67">
        <v>5193</v>
      </c>
      <c r="B834" s="60">
        <f t="shared" si="35"/>
      </c>
      <c r="C834" s="27" t="s">
        <v>30</v>
      </c>
      <c r="D834" s="28">
        <v>19.05</v>
      </c>
      <c r="E834" s="30">
        <f t="shared" si="36"/>
        <v>22.650000000000002</v>
      </c>
      <c r="F834" s="31" t="s">
        <v>34</v>
      </c>
      <c r="G834" s="28">
        <v>1.8</v>
      </c>
      <c r="H834" s="27" t="s">
        <v>408</v>
      </c>
      <c r="I834" s="27"/>
      <c r="J834" s="32" t="s">
        <v>409</v>
      </c>
      <c r="K834" s="27">
        <v>16</v>
      </c>
      <c r="L834" s="68">
        <v>5193</v>
      </c>
    </row>
    <row r="835" spans="1:12" ht="12.75" hidden="1">
      <c r="A835" s="67">
        <v>7297</v>
      </c>
      <c r="B835" s="60">
        <f t="shared" si="35"/>
      </c>
      <c r="C835" s="27" t="s">
        <v>30</v>
      </c>
      <c r="D835" s="28">
        <v>19</v>
      </c>
      <c r="E835" s="30">
        <f t="shared" si="36"/>
        <v>24.5</v>
      </c>
      <c r="F835" s="31" t="s">
        <v>34</v>
      </c>
      <c r="G835" s="28">
        <v>2.75</v>
      </c>
      <c r="H835" s="27" t="s">
        <v>31</v>
      </c>
      <c r="I835" s="27"/>
      <c r="J835" s="27" t="s">
        <v>33</v>
      </c>
      <c r="K835" s="27">
        <v>6</v>
      </c>
      <c r="L835" s="68">
        <v>378</v>
      </c>
    </row>
    <row r="836" spans="1:12" ht="12.75" hidden="1">
      <c r="A836" s="70" t="s">
        <v>541</v>
      </c>
      <c r="B836" s="60">
        <f t="shared" si="35"/>
      </c>
      <c r="C836" s="27" t="s">
        <v>30</v>
      </c>
      <c r="D836" s="40">
        <v>19</v>
      </c>
      <c r="E836" s="30">
        <f t="shared" si="36"/>
        <v>23</v>
      </c>
      <c r="F836" s="31" t="s">
        <v>34</v>
      </c>
      <c r="G836" s="40">
        <v>2</v>
      </c>
      <c r="H836" s="27" t="s">
        <v>31</v>
      </c>
      <c r="I836" s="32"/>
      <c r="J836" s="32" t="s">
        <v>33</v>
      </c>
      <c r="K836" s="32"/>
      <c r="L836" s="68"/>
    </row>
    <row r="837" spans="1:12" ht="12.75" hidden="1">
      <c r="A837" s="70" t="s">
        <v>554</v>
      </c>
      <c r="B837" s="60">
        <f t="shared" si="35"/>
      </c>
      <c r="C837" s="27" t="s">
        <v>30</v>
      </c>
      <c r="D837" s="40">
        <v>19</v>
      </c>
      <c r="E837" s="30">
        <f t="shared" si="36"/>
        <v>23.8</v>
      </c>
      <c r="F837" s="31" t="s">
        <v>34</v>
      </c>
      <c r="G837" s="40">
        <v>2.4</v>
      </c>
      <c r="H837" s="27" t="s">
        <v>31</v>
      </c>
      <c r="I837" s="32"/>
      <c r="J837" s="32" t="s">
        <v>33</v>
      </c>
      <c r="K837" s="32"/>
      <c r="L837" s="68"/>
    </row>
    <row r="838" spans="1:12" ht="12.75" hidden="1">
      <c r="A838" s="70" t="s">
        <v>688</v>
      </c>
      <c r="B838" s="60">
        <f t="shared" si="35"/>
      </c>
      <c r="C838" s="27" t="s">
        <v>30</v>
      </c>
      <c r="D838" s="40">
        <v>19</v>
      </c>
      <c r="E838" s="30">
        <f t="shared" si="36"/>
        <v>25</v>
      </c>
      <c r="F838" s="31" t="s">
        <v>34</v>
      </c>
      <c r="G838" s="40">
        <v>3</v>
      </c>
      <c r="H838" s="27" t="s">
        <v>31</v>
      </c>
      <c r="I838" s="32"/>
      <c r="J838" s="32" t="s">
        <v>33</v>
      </c>
      <c r="K838" s="32"/>
      <c r="L838" s="68"/>
    </row>
    <row r="839" spans="1:12" ht="12.75" hidden="1">
      <c r="A839" s="70" t="s">
        <v>854</v>
      </c>
      <c r="B839" s="60">
        <f t="shared" si="35"/>
      </c>
      <c r="C839" s="27" t="s">
        <v>30</v>
      </c>
      <c r="D839" s="40">
        <v>19</v>
      </c>
      <c r="E839" s="30">
        <f t="shared" si="36"/>
        <v>22</v>
      </c>
      <c r="F839" s="31" t="s">
        <v>34</v>
      </c>
      <c r="G839" s="40">
        <v>1.5</v>
      </c>
      <c r="H839" s="27" t="s">
        <v>31</v>
      </c>
      <c r="I839" s="32"/>
      <c r="J839" s="32" t="s">
        <v>33</v>
      </c>
      <c r="K839" s="32"/>
      <c r="L839" s="68"/>
    </row>
    <row r="840" spans="1:12" ht="12.75" hidden="1">
      <c r="A840" s="67">
        <v>2018</v>
      </c>
      <c r="B840" s="60">
        <f t="shared" si="35"/>
        <v>1</v>
      </c>
      <c r="C840" s="27" t="s">
        <v>30</v>
      </c>
      <c r="D840" s="28">
        <v>18.77</v>
      </c>
      <c r="E840" s="30">
        <f t="shared" si="36"/>
        <v>22.33</v>
      </c>
      <c r="F840" s="31" t="s">
        <v>34</v>
      </c>
      <c r="G840" s="28">
        <v>1.78</v>
      </c>
      <c r="H840" s="27" t="s">
        <v>31</v>
      </c>
      <c r="I840" s="32" t="s">
        <v>52</v>
      </c>
      <c r="J840" s="32" t="s">
        <v>33</v>
      </c>
      <c r="K840" s="32"/>
      <c r="L840" s="68"/>
    </row>
    <row r="841" spans="1:12" ht="12.75" hidden="1">
      <c r="A841" s="67">
        <v>2116</v>
      </c>
      <c r="B841" s="60">
        <f t="shared" si="35"/>
      </c>
      <c r="C841" s="27" t="s">
        <v>30</v>
      </c>
      <c r="D841" s="28">
        <v>18.72</v>
      </c>
      <c r="E841" s="30">
        <f t="shared" si="36"/>
        <v>23.96</v>
      </c>
      <c r="F841" s="31" t="s">
        <v>34</v>
      </c>
      <c r="G841" s="28">
        <v>2.62</v>
      </c>
      <c r="H841" s="27" t="s">
        <v>31</v>
      </c>
      <c r="I841" s="27" t="s">
        <v>99</v>
      </c>
      <c r="J841" s="27" t="s">
        <v>33</v>
      </c>
      <c r="K841" s="27"/>
      <c r="L841" s="68"/>
    </row>
    <row r="842" spans="1:12" ht="12.75" hidden="1">
      <c r="A842" s="67">
        <v>2210</v>
      </c>
      <c r="B842" s="60">
        <f t="shared" si="35"/>
      </c>
      <c r="C842" s="27" t="s">
        <v>30</v>
      </c>
      <c r="D842" s="28">
        <v>18.64</v>
      </c>
      <c r="E842" s="30">
        <f t="shared" si="36"/>
        <v>25.7</v>
      </c>
      <c r="F842" s="31" t="s">
        <v>34</v>
      </c>
      <c r="G842" s="28">
        <v>3.53</v>
      </c>
      <c r="H842" s="27" t="s">
        <v>31</v>
      </c>
      <c r="I842" s="32" t="s">
        <v>171</v>
      </c>
      <c r="J842" s="32" t="s">
        <v>33</v>
      </c>
      <c r="K842" s="32"/>
      <c r="L842" s="68"/>
    </row>
    <row r="843" spans="1:12" ht="12.75" hidden="1">
      <c r="A843" s="70" t="s">
        <v>567</v>
      </c>
      <c r="B843" s="60">
        <f t="shared" si="35"/>
      </c>
      <c r="C843" s="27" t="s">
        <v>30</v>
      </c>
      <c r="D843" s="40">
        <v>18.5</v>
      </c>
      <c r="E843" s="30">
        <f t="shared" si="36"/>
        <v>24.5</v>
      </c>
      <c r="F843" s="31" t="s">
        <v>34</v>
      </c>
      <c r="G843" s="40">
        <v>3</v>
      </c>
      <c r="H843" s="27" t="s">
        <v>31</v>
      </c>
      <c r="I843" s="32"/>
      <c r="J843" s="32" t="s">
        <v>33</v>
      </c>
      <c r="K843" s="32"/>
      <c r="L843" s="68"/>
    </row>
    <row r="844" spans="1:12" ht="12.75" hidden="1">
      <c r="A844" s="70" t="s">
        <v>731</v>
      </c>
      <c r="B844" s="60">
        <f t="shared" si="35"/>
      </c>
      <c r="C844" s="27" t="s">
        <v>30</v>
      </c>
      <c r="D844" s="40">
        <v>18.5</v>
      </c>
      <c r="E844" s="30">
        <f t="shared" si="36"/>
        <v>24.5</v>
      </c>
      <c r="F844" s="31" t="s">
        <v>34</v>
      </c>
      <c r="G844" s="40">
        <v>3</v>
      </c>
      <c r="H844" s="27" t="s">
        <v>31</v>
      </c>
      <c r="I844" s="32"/>
      <c r="J844" s="32" t="s">
        <v>33</v>
      </c>
      <c r="K844" s="32"/>
      <c r="L844" s="68"/>
    </row>
    <row r="845" spans="1:12" ht="12.75" hidden="1">
      <c r="A845" s="67">
        <v>2314</v>
      </c>
      <c r="B845" s="60">
        <f t="shared" si="35"/>
      </c>
      <c r="C845" s="27" t="s">
        <v>30</v>
      </c>
      <c r="D845" s="28">
        <v>18.42</v>
      </c>
      <c r="E845" s="30">
        <f t="shared" si="36"/>
        <v>29.080000000000002</v>
      </c>
      <c r="F845" s="31" t="s">
        <v>34</v>
      </c>
      <c r="G845" s="28">
        <v>5.33</v>
      </c>
      <c r="H845" s="27" t="s">
        <v>31</v>
      </c>
      <c r="I845" s="27" t="s">
        <v>251</v>
      </c>
      <c r="J845" s="27" t="s">
        <v>33</v>
      </c>
      <c r="K845" s="27"/>
      <c r="L845" s="68"/>
    </row>
    <row r="846" spans="1:12" ht="12.75" hidden="1">
      <c r="A846" s="70" t="s">
        <v>881</v>
      </c>
      <c r="B846" s="60">
        <f t="shared" si="35"/>
      </c>
      <c r="C846" s="27" t="s">
        <v>30</v>
      </c>
      <c r="D846" s="40">
        <v>18.14</v>
      </c>
      <c r="E846" s="30">
        <f t="shared" si="36"/>
        <v>21.7</v>
      </c>
      <c r="F846" s="31" t="s">
        <v>34</v>
      </c>
      <c r="G846" s="40">
        <v>1.78</v>
      </c>
      <c r="H846" s="27" t="s">
        <v>31</v>
      </c>
      <c r="I846" s="32"/>
      <c r="J846" s="32" t="s">
        <v>33</v>
      </c>
      <c r="K846" s="32"/>
      <c r="L846" s="68"/>
    </row>
    <row r="847" spans="1:12" ht="12.75" hidden="1">
      <c r="A847" s="67">
        <v>5537</v>
      </c>
      <c r="B847" s="60">
        <f t="shared" si="35"/>
      </c>
      <c r="C847" s="27" t="s">
        <v>30</v>
      </c>
      <c r="D847" s="28">
        <v>18</v>
      </c>
      <c r="E847" s="30">
        <f t="shared" si="36"/>
        <v>23</v>
      </c>
      <c r="F847" s="31" t="s">
        <v>34</v>
      </c>
      <c r="G847" s="28">
        <v>2.5</v>
      </c>
      <c r="H847" s="27" t="s">
        <v>31</v>
      </c>
      <c r="I847" s="32"/>
      <c r="J847" s="32" t="s">
        <v>33</v>
      </c>
      <c r="K847" s="32">
        <v>144</v>
      </c>
      <c r="L847" s="68">
        <v>7049</v>
      </c>
    </row>
    <row r="848" spans="1:12" ht="12.75" hidden="1">
      <c r="A848" s="67">
        <v>5905</v>
      </c>
      <c r="B848" s="60">
        <f t="shared" si="35"/>
      </c>
      <c r="C848" s="27" t="s">
        <v>30</v>
      </c>
      <c r="D848" s="28">
        <v>18</v>
      </c>
      <c r="E848" s="30">
        <f t="shared" si="36"/>
        <v>24</v>
      </c>
      <c r="F848" s="31" t="s">
        <v>34</v>
      </c>
      <c r="G848" s="28">
        <v>3</v>
      </c>
      <c r="H848" s="27" t="s">
        <v>31</v>
      </c>
      <c r="I848" s="32"/>
      <c r="J848" s="32" t="s">
        <v>33</v>
      </c>
      <c r="K848" s="32">
        <v>49</v>
      </c>
      <c r="L848" s="68">
        <v>7157</v>
      </c>
    </row>
    <row r="849" spans="1:12" ht="12.75" hidden="1">
      <c r="A849" s="70" t="s">
        <v>479</v>
      </c>
      <c r="B849" s="60">
        <f t="shared" si="35"/>
      </c>
      <c r="C849" s="27" t="s">
        <v>30</v>
      </c>
      <c r="D849" s="40">
        <v>18</v>
      </c>
      <c r="E849" s="30">
        <f t="shared" si="36"/>
        <v>22.4</v>
      </c>
      <c r="F849" s="31" t="s">
        <v>34</v>
      </c>
      <c r="G849" s="40">
        <v>2.2</v>
      </c>
      <c r="H849" s="27" t="s">
        <v>31</v>
      </c>
      <c r="I849" s="32"/>
      <c r="J849" s="32" t="s">
        <v>33</v>
      </c>
      <c r="K849" s="32"/>
      <c r="L849" s="68"/>
    </row>
    <row r="850" spans="1:12" ht="12.75" hidden="1">
      <c r="A850" s="70" t="s">
        <v>708</v>
      </c>
      <c r="B850" s="60">
        <f t="shared" si="35"/>
      </c>
      <c r="C850" s="27" t="s">
        <v>30</v>
      </c>
      <c r="D850" s="40">
        <v>18</v>
      </c>
      <c r="E850" s="30">
        <f t="shared" si="36"/>
        <v>24</v>
      </c>
      <c r="F850" s="31" t="s">
        <v>34</v>
      </c>
      <c r="G850" s="40">
        <v>3</v>
      </c>
      <c r="H850" s="27" t="s">
        <v>31</v>
      </c>
      <c r="I850" s="32"/>
      <c r="J850" s="32" t="s">
        <v>33</v>
      </c>
      <c r="K850" s="32"/>
      <c r="L850" s="68"/>
    </row>
    <row r="851" spans="1:12" ht="12.75" hidden="1">
      <c r="A851" s="70" t="s">
        <v>802</v>
      </c>
      <c r="B851" s="60">
        <f t="shared" si="35"/>
      </c>
      <c r="C851" s="27" t="s">
        <v>30</v>
      </c>
      <c r="D851" s="40">
        <v>18</v>
      </c>
      <c r="E851" s="30">
        <f t="shared" si="36"/>
        <v>21</v>
      </c>
      <c r="F851" s="31" t="s">
        <v>34</v>
      </c>
      <c r="G851" s="40">
        <v>1.5</v>
      </c>
      <c r="H851" s="27" t="s">
        <v>31</v>
      </c>
      <c r="I851" s="32"/>
      <c r="J851" s="32" t="s">
        <v>33</v>
      </c>
      <c r="K851" s="32"/>
      <c r="L851" s="68"/>
    </row>
    <row r="852" spans="1:12" ht="12.75" hidden="1">
      <c r="A852" s="70" t="s">
        <v>846</v>
      </c>
      <c r="B852" s="60">
        <f t="shared" si="35"/>
      </c>
      <c r="C852" s="27" t="s">
        <v>30</v>
      </c>
      <c r="D852" s="40">
        <v>18</v>
      </c>
      <c r="E852" s="30">
        <f t="shared" si="36"/>
        <v>22</v>
      </c>
      <c r="F852" s="31" t="s">
        <v>34</v>
      </c>
      <c r="G852" s="40">
        <v>2</v>
      </c>
      <c r="H852" s="27" t="s">
        <v>31</v>
      </c>
      <c r="I852" s="32"/>
      <c r="J852" s="32" t="s">
        <v>33</v>
      </c>
      <c r="K852" s="32"/>
      <c r="L852" s="68"/>
    </row>
    <row r="853" spans="1:12" ht="12.75" hidden="1">
      <c r="A853" s="67">
        <v>2909</v>
      </c>
      <c r="B853" s="60">
        <f t="shared" si="35"/>
      </c>
      <c r="C853" s="27" t="s">
        <v>30</v>
      </c>
      <c r="D853" s="28">
        <v>17.93</v>
      </c>
      <c r="E853" s="30">
        <f t="shared" si="36"/>
        <v>22.85</v>
      </c>
      <c r="F853" s="31" t="s">
        <v>34</v>
      </c>
      <c r="G853" s="28">
        <v>2.46</v>
      </c>
      <c r="H853" s="37" t="s">
        <v>384</v>
      </c>
      <c r="I853" s="27" t="s">
        <v>389</v>
      </c>
      <c r="J853" s="27" t="s">
        <v>33</v>
      </c>
      <c r="K853" s="27"/>
      <c r="L853" s="68"/>
    </row>
    <row r="854" spans="1:12" ht="12.75" hidden="1">
      <c r="A854" s="70" t="s">
        <v>496</v>
      </c>
      <c r="B854" s="60">
        <f t="shared" si="35"/>
      </c>
      <c r="C854" s="27" t="s">
        <v>30</v>
      </c>
      <c r="D854" s="40">
        <v>17.8</v>
      </c>
      <c r="E854" s="30">
        <f t="shared" si="36"/>
        <v>22.6</v>
      </c>
      <c r="F854" s="31" t="s">
        <v>34</v>
      </c>
      <c r="G854" s="40">
        <v>2.4</v>
      </c>
      <c r="H854" s="27" t="s">
        <v>31</v>
      </c>
      <c r="I854" s="32"/>
      <c r="J854" s="32" t="s">
        <v>33</v>
      </c>
      <c r="K854" s="32"/>
      <c r="L854" s="68"/>
    </row>
    <row r="855" spans="1:12" ht="12.75" hidden="1">
      <c r="A855" s="70" t="s">
        <v>497</v>
      </c>
      <c r="B855" s="60">
        <f t="shared" si="35"/>
      </c>
      <c r="C855" s="27" t="s">
        <v>30</v>
      </c>
      <c r="D855" s="40">
        <v>17.8</v>
      </c>
      <c r="E855" s="30">
        <f t="shared" si="36"/>
        <v>22.6</v>
      </c>
      <c r="F855" s="31" t="s">
        <v>34</v>
      </c>
      <c r="G855" s="40">
        <v>2.4</v>
      </c>
      <c r="H855" s="27" t="s">
        <v>31</v>
      </c>
      <c r="I855" s="32"/>
      <c r="J855" s="32" t="s">
        <v>33</v>
      </c>
      <c r="K855" s="32"/>
      <c r="L855" s="68"/>
    </row>
    <row r="856" spans="1:12" ht="12.75" hidden="1">
      <c r="A856" s="70" t="s">
        <v>581</v>
      </c>
      <c r="B856" s="60">
        <f t="shared" si="35"/>
      </c>
      <c r="C856" s="27" t="s">
        <v>30</v>
      </c>
      <c r="D856" s="40">
        <v>17.5</v>
      </c>
      <c r="E856" s="30">
        <f t="shared" si="36"/>
        <v>23.5</v>
      </c>
      <c r="F856" s="31" t="s">
        <v>34</v>
      </c>
      <c r="G856" s="40">
        <v>3</v>
      </c>
      <c r="H856" s="27" t="s">
        <v>31</v>
      </c>
      <c r="I856" s="32"/>
      <c r="J856" s="32" t="s">
        <v>33</v>
      </c>
      <c r="K856" s="32"/>
      <c r="L856" s="68"/>
    </row>
    <row r="857" spans="1:12" ht="12.75" hidden="1">
      <c r="A857" s="70" t="s">
        <v>458</v>
      </c>
      <c r="B857" s="60">
        <f t="shared" si="35"/>
      </c>
      <c r="C857" s="27" t="s">
        <v>30</v>
      </c>
      <c r="D857" s="40">
        <v>17.3</v>
      </c>
      <c r="E857" s="30">
        <f t="shared" si="36"/>
        <v>22.3</v>
      </c>
      <c r="F857" s="31" t="s">
        <v>34</v>
      </c>
      <c r="G857" s="40">
        <v>2.5</v>
      </c>
      <c r="H857" s="27" t="s">
        <v>31</v>
      </c>
      <c r="I857" s="32"/>
      <c r="J857" s="32" t="s">
        <v>33</v>
      </c>
      <c r="K857" s="32"/>
      <c r="L857" s="68"/>
    </row>
    <row r="858" spans="1:12" ht="12.75" hidden="1">
      <c r="A858" s="70" t="s">
        <v>888</v>
      </c>
      <c r="B858" s="60">
        <f t="shared" si="35"/>
      </c>
      <c r="C858" s="27" t="s">
        <v>30</v>
      </c>
      <c r="D858" s="40">
        <v>17.3</v>
      </c>
      <c r="E858" s="30">
        <f t="shared" si="36"/>
        <v>22.1</v>
      </c>
      <c r="F858" s="31" t="s">
        <v>34</v>
      </c>
      <c r="G858" s="40">
        <v>2.4</v>
      </c>
      <c r="H858" s="27" t="s">
        <v>31</v>
      </c>
      <c r="I858" s="32"/>
      <c r="J858" s="32" t="s">
        <v>33</v>
      </c>
      <c r="K858" s="32"/>
      <c r="L858" s="68"/>
    </row>
    <row r="859" spans="1:12" ht="12.75" hidden="1">
      <c r="A859" s="70" t="s">
        <v>599</v>
      </c>
      <c r="B859" s="60">
        <f t="shared" si="35"/>
      </c>
      <c r="C859" s="27" t="s">
        <v>30</v>
      </c>
      <c r="D859" s="40">
        <v>17.2</v>
      </c>
      <c r="E859" s="30">
        <f t="shared" si="36"/>
        <v>23.2</v>
      </c>
      <c r="F859" s="31" t="s">
        <v>34</v>
      </c>
      <c r="G859" s="40">
        <v>3</v>
      </c>
      <c r="H859" s="27" t="s">
        <v>31</v>
      </c>
      <c r="I859" s="32"/>
      <c r="J859" s="32" t="s">
        <v>33</v>
      </c>
      <c r="K859" s="32"/>
      <c r="L859" s="68"/>
    </row>
    <row r="860" spans="1:12" ht="12.75" hidden="1">
      <c r="A860" s="67">
        <v>2017</v>
      </c>
      <c r="B860" s="60">
        <f aca="true" t="shared" si="37" ref="B860:B923">IF(G860=$D$5,IF(D860&lt;$D$3,IF(I860&lt;&gt;0,1,""),""),"")</f>
        <v>1</v>
      </c>
      <c r="C860" s="27" t="s">
        <v>30</v>
      </c>
      <c r="D860" s="28">
        <v>17.17</v>
      </c>
      <c r="E860" s="30">
        <f t="shared" si="36"/>
        <v>20.73</v>
      </c>
      <c r="F860" s="31" t="s">
        <v>34</v>
      </c>
      <c r="G860" s="28">
        <v>1.78</v>
      </c>
      <c r="H860" s="27" t="s">
        <v>31</v>
      </c>
      <c r="I860" s="32" t="s">
        <v>51</v>
      </c>
      <c r="J860" s="32" t="s">
        <v>33</v>
      </c>
      <c r="K860" s="32"/>
      <c r="L860" s="68"/>
    </row>
    <row r="861" spans="1:12" ht="12.75" hidden="1">
      <c r="A861" s="67">
        <v>2115</v>
      </c>
      <c r="B861" s="60">
        <f t="shared" si="37"/>
      </c>
      <c r="C861" s="27" t="s">
        <v>30</v>
      </c>
      <c r="D861" s="28">
        <v>17.12</v>
      </c>
      <c r="E861" s="30">
        <f t="shared" si="36"/>
        <v>22.36</v>
      </c>
      <c r="F861" s="31" t="s">
        <v>34</v>
      </c>
      <c r="G861" s="28">
        <v>2.62</v>
      </c>
      <c r="H861" s="27" t="s">
        <v>31</v>
      </c>
      <c r="I861" s="27" t="s">
        <v>98</v>
      </c>
      <c r="J861" s="27" t="s">
        <v>33</v>
      </c>
      <c r="K861" s="27"/>
      <c r="L861" s="68"/>
    </row>
    <row r="862" spans="1:12" ht="12.75" hidden="1">
      <c r="A862" s="67">
        <v>2209</v>
      </c>
      <c r="B862" s="60">
        <f t="shared" si="37"/>
      </c>
      <c r="C862" s="27" t="s">
        <v>30</v>
      </c>
      <c r="D862" s="28">
        <v>17.04</v>
      </c>
      <c r="E862" s="30">
        <f t="shared" si="36"/>
        <v>24.099999999999998</v>
      </c>
      <c r="F862" s="31" t="s">
        <v>34</v>
      </c>
      <c r="G862" s="28">
        <v>3.53</v>
      </c>
      <c r="H862" s="27" t="s">
        <v>31</v>
      </c>
      <c r="I862" s="38" t="s">
        <v>170</v>
      </c>
      <c r="J862" s="38" t="s">
        <v>33</v>
      </c>
      <c r="K862" s="38"/>
      <c r="L862" s="68"/>
    </row>
    <row r="863" spans="1:12" ht="12.75" hidden="1">
      <c r="A863" s="67">
        <v>9477</v>
      </c>
      <c r="B863" s="60">
        <f t="shared" si="37"/>
      </c>
      <c r="C863" s="27" t="s">
        <v>30</v>
      </c>
      <c r="D863" s="28">
        <v>17</v>
      </c>
      <c r="E863" s="30">
        <f t="shared" si="36"/>
        <v>19</v>
      </c>
      <c r="F863" s="31" t="s">
        <v>34</v>
      </c>
      <c r="G863" s="34">
        <v>1</v>
      </c>
      <c r="H863" s="27" t="s">
        <v>31</v>
      </c>
      <c r="I863" s="32"/>
      <c r="J863" s="32" t="s">
        <v>33</v>
      </c>
      <c r="K863" s="32"/>
      <c r="L863" s="68"/>
    </row>
    <row r="864" spans="1:12" ht="12.75" hidden="1">
      <c r="A864" s="70" t="s">
        <v>495</v>
      </c>
      <c r="B864" s="60">
        <f t="shared" si="37"/>
      </c>
      <c r="C864" s="27" t="s">
        <v>30</v>
      </c>
      <c r="D864" s="40">
        <v>17</v>
      </c>
      <c r="E864" s="30">
        <f t="shared" si="36"/>
        <v>21</v>
      </c>
      <c r="F864" s="31" t="s">
        <v>34</v>
      </c>
      <c r="G864" s="40">
        <v>2</v>
      </c>
      <c r="H864" s="27" t="s">
        <v>31</v>
      </c>
      <c r="I864" s="32"/>
      <c r="J864" s="32" t="s">
        <v>33</v>
      </c>
      <c r="K864" s="32"/>
      <c r="L864" s="68"/>
    </row>
    <row r="865" spans="1:12" ht="12.75" hidden="1">
      <c r="A865" s="70" t="s">
        <v>533</v>
      </c>
      <c r="B865" s="60">
        <f t="shared" si="37"/>
      </c>
      <c r="C865" s="27" t="s">
        <v>30</v>
      </c>
      <c r="D865" s="40">
        <v>17</v>
      </c>
      <c r="E865" s="30">
        <f t="shared" si="36"/>
        <v>20</v>
      </c>
      <c r="F865" s="31" t="s">
        <v>34</v>
      </c>
      <c r="G865" s="40">
        <v>1.5</v>
      </c>
      <c r="H865" s="27" t="s">
        <v>31</v>
      </c>
      <c r="I865" s="32"/>
      <c r="J865" s="32" t="s">
        <v>33</v>
      </c>
      <c r="K865" s="32"/>
      <c r="L865" s="68"/>
    </row>
    <row r="866" spans="1:12" ht="12.75" hidden="1">
      <c r="A866" s="70" t="s">
        <v>664</v>
      </c>
      <c r="B866" s="60">
        <f t="shared" si="37"/>
      </c>
      <c r="C866" s="27" t="s">
        <v>30</v>
      </c>
      <c r="D866" s="40">
        <v>17</v>
      </c>
      <c r="E866" s="30">
        <f t="shared" si="36"/>
        <v>22</v>
      </c>
      <c r="F866" s="31" t="s">
        <v>34</v>
      </c>
      <c r="G866" s="40">
        <v>2.5</v>
      </c>
      <c r="H866" s="27" t="s">
        <v>31</v>
      </c>
      <c r="I866" s="32"/>
      <c r="J866" s="32" t="s">
        <v>33</v>
      </c>
      <c r="K866" s="32"/>
      <c r="L866" s="68"/>
    </row>
    <row r="867" spans="1:12" ht="12.75" hidden="1">
      <c r="A867" s="70" t="s">
        <v>838</v>
      </c>
      <c r="B867" s="60">
        <f t="shared" si="37"/>
      </c>
      <c r="C867" s="27" t="s">
        <v>30</v>
      </c>
      <c r="D867" s="40">
        <v>17</v>
      </c>
      <c r="E867" s="30">
        <f t="shared" si="36"/>
        <v>19</v>
      </c>
      <c r="F867" s="31" t="s">
        <v>34</v>
      </c>
      <c r="G867" s="40">
        <v>1</v>
      </c>
      <c r="H867" s="27" t="s">
        <v>31</v>
      </c>
      <c r="I867" s="32"/>
      <c r="J867" s="32" t="s">
        <v>33</v>
      </c>
      <c r="K867" s="32"/>
      <c r="L867" s="68"/>
    </row>
    <row r="868" spans="1:12" ht="12.75" hidden="1">
      <c r="A868" s="67">
        <v>2313</v>
      </c>
      <c r="B868" s="60">
        <f t="shared" si="37"/>
      </c>
      <c r="C868" s="27" t="s">
        <v>30</v>
      </c>
      <c r="D868" s="28">
        <v>16.81</v>
      </c>
      <c r="E868" s="30">
        <f t="shared" si="36"/>
        <v>27.47</v>
      </c>
      <c r="F868" s="31" t="s">
        <v>34</v>
      </c>
      <c r="G868" s="28">
        <v>5.33</v>
      </c>
      <c r="H868" s="27" t="s">
        <v>31</v>
      </c>
      <c r="I868" s="27" t="s">
        <v>250</v>
      </c>
      <c r="J868" s="27" t="s">
        <v>33</v>
      </c>
      <c r="K868" s="27"/>
      <c r="L868" s="68"/>
    </row>
    <row r="869" spans="1:12" ht="12.75" hidden="1">
      <c r="A869" s="67">
        <v>5513</v>
      </c>
      <c r="B869" s="60">
        <f t="shared" si="37"/>
      </c>
      <c r="C869" s="27" t="s">
        <v>30</v>
      </c>
      <c r="D869" s="28">
        <v>16.5</v>
      </c>
      <c r="E869" s="30">
        <f t="shared" si="36"/>
        <v>21.7</v>
      </c>
      <c r="F869" s="31" t="s">
        <v>34</v>
      </c>
      <c r="G869" s="28">
        <v>2.6</v>
      </c>
      <c r="H869" s="27" t="s">
        <v>31</v>
      </c>
      <c r="I869" s="32" t="s">
        <v>410</v>
      </c>
      <c r="J869" s="32" t="s">
        <v>33</v>
      </c>
      <c r="K869" s="32">
        <v>64</v>
      </c>
      <c r="L869" s="68">
        <v>7022</v>
      </c>
    </row>
    <row r="870" spans="1:12" ht="12.75" hidden="1">
      <c r="A870" s="70" t="s">
        <v>451</v>
      </c>
      <c r="B870" s="60">
        <f t="shared" si="37"/>
      </c>
      <c r="C870" s="27" t="s">
        <v>30</v>
      </c>
      <c r="D870" s="40">
        <v>16.5</v>
      </c>
      <c r="E870" s="30">
        <f t="shared" si="36"/>
        <v>21.740000000000002</v>
      </c>
      <c r="F870" s="31" t="s">
        <v>34</v>
      </c>
      <c r="G870" s="40">
        <v>2.62</v>
      </c>
      <c r="H870" s="27" t="s">
        <v>31</v>
      </c>
      <c r="I870" s="32"/>
      <c r="J870" s="32" t="s">
        <v>33</v>
      </c>
      <c r="K870" s="32"/>
      <c r="L870" s="68"/>
    </row>
    <row r="871" spans="1:12" ht="12.75" hidden="1">
      <c r="A871" s="67">
        <v>3908</v>
      </c>
      <c r="B871" s="60">
        <f t="shared" si="37"/>
      </c>
      <c r="C871" s="27" t="s">
        <v>30</v>
      </c>
      <c r="D871" s="28">
        <v>16.36</v>
      </c>
      <c r="E871" s="30">
        <f t="shared" si="36"/>
        <v>20.78</v>
      </c>
      <c r="F871" s="31" t="s">
        <v>34</v>
      </c>
      <c r="G871" s="28">
        <v>2.21</v>
      </c>
      <c r="H871" s="37" t="s">
        <v>384</v>
      </c>
      <c r="I871" s="27" t="s">
        <v>401</v>
      </c>
      <c r="J871" s="27" t="s">
        <v>33</v>
      </c>
      <c r="K871" s="27"/>
      <c r="L871" s="68"/>
    </row>
    <row r="872" spans="1:12" ht="12.75" hidden="1">
      <c r="A872" s="67">
        <v>5202</v>
      </c>
      <c r="B872" s="60">
        <f t="shared" si="37"/>
      </c>
      <c r="C872" s="27" t="s">
        <v>30</v>
      </c>
      <c r="D872" s="28">
        <v>16</v>
      </c>
      <c r="E872" s="30">
        <f t="shared" si="36"/>
        <v>19.6</v>
      </c>
      <c r="F872" s="31" t="s">
        <v>34</v>
      </c>
      <c r="G872" s="28">
        <v>1.8</v>
      </c>
      <c r="H872" s="27" t="s">
        <v>408</v>
      </c>
      <c r="I872" s="27"/>
      <c r="J872" s="27" t="s">
        <v>33</v>
      </c>
      <c r="K872" s="27">
        <v>16</v>
      </c>
      <c r="L872" s="68">
        <v>5202</v>
      </c>
    </row>
    <row r="873" spans="1:12" ht="12.75" hidden="1">
      <c r="A873" s="67">
        <v>9481</v>
      </c>
      <c r="B873" s="60">
        <f t="shared" si="37"/>
      </c>
      <c r="C873" s="27" t="s">
        <v>30</v>
      </c>
      <c r="D873" s="28">
        <v>16</v>
      </c>
      <c r="E873" s="30">
        <f t="shared" si="36"/>
        <v>20</v>
      </c>
      <c r="F873" s="31" t="s">
        <v>34</v>
      </c>
      <c r="G873" s="28">
        <v>2</v>
      </c>
      <c r="H873" s="27" t="s">
        <v>31</v>
      </c>
      <c r="I873" s="27"/>
      <c r="J873" s="27" t="s">
        <v>33</v>
      </c>
      <c r="K873" s="27">
        <v>10</v>
      </c>
      <c r="L873" s="68">
        <v>818</v>
      </c>
    </row>
    <row r="874" spans="1:12" ht="12.75" hidden="1">
      <c r="A874" s="70" t="s">
        <v>616</v>
      </c>
      <c r="B874" s="60">
        <f t="shared" si="37"/>
      </c>
      <c r="C874" s="27" t="s">
        <v>30</v>
      </c>
      <c r="D874" s="40">
        <v>16</v>
      </c>
      <c r="E874" s="30">
        <f aca="true" t="shared" si="38" ref="E874:E937">D874+(G874*2)</f>
        <v>20</v>
      </c>
      <c r="F874" s="31" t="s">
        <v>34</v>
      </c>
      <c r="G874" s="40">
        <v>2</v>
      </c>
      <c r="H874" s="27" t="s">
        <v>31</v>
      </c>
      <c r="I874" s="32"/>
      <c r="J874" s="32" t="s">
        <v>33</v>
      </c>
      <c r="K874" s="32"/>
      <c r="L874" s="68"/>
    </row>
    <row r="875" spans="1:12" ht="12.75" hidden="1">
      <c r="A875" s="70" t="s">
        <v>786</v>
      </c>
      <c r="B875" s="60">
        <f t="shared" si="37"/>
      </c>
      <c r="C875" s="27" t="s">
        <v>30</v>
      </c>
      <c r="D875" s="40">
        <v>16</v>
      </c>
      <c r="E875" s="30">
        <f t="shared" si="38"/>
        <v>21</v>
      </c>
      <c r="F875" s="31" t="s">
        <v>34</v>
      </c>
      <c r="G875" s="40">
        <v>2.5</v>
      </c>
      <c r="H875" s="27" t="s">
        <v>31</v>
      </c>
      <c r="I875" s="32"/>
      <c r="J875" s="32" t="s">
        <v>33</v>
      </c>
      <c r="K875" s="32"/>
      <c r="L875" s="68"/>
    </row>
    <row r="876" spans="1:12" ht="12.75" hidden="1">
      <c r="A876" s="70" t="s">
        <v>808</v>
      </c>
      <c r="B876" s="60">
        <f t="shared" si="37"/>
      </c>
      <c r="C876" s="27" t="s">
        <v>30</v>
      </c>
      <c r="D876" s="40">
        <v>16</v>
      </c>
      <c r="E876" s="30">
        <f t="shared" si="38"/>
        <v>19</v>
      </c>
      <c r="F876" s="31" t="s">
        <v>34</v>
      </c>
      <c r="G876" s="40">
        <v>1.5</v>
      </c>
      <c r="H876" s="27" t="s">
        <v>31</v>
      </c>
      <c r="I876" s="32"/>
      <c r="J876" s="32" t="s">
        <v>33</v>
      </c>
      <c r="K876" s="32"/>
      <c r="L876" s="68"/>
    </row>
    <row r="877" spans="1:12" ht="12.75" hidden="1">
      <c r="A877" s="70" t="s">
        <v>810</v>
      </c>
      <c r="B877" s="60">
        <f t="shared" si="37"/>
      </c>
      <c r="C877" s="27" t="s">
        <v>30</v>
      </c>
      <c r="D877" s="40">
        <v>16</v>
      </c>
      <c r="E877" s="30">
        <f t="shared" si="38"/>
        <v>22</v>
      </c>
      <c r="F877" s="31" t="s">
        <v>34</v>
      </c>
      <c r="G877" s="40">
        <v>3</v>
      </c>
      <c r="H877" s="27" t="s">
        <v>31</v>
      </c>
      <c r="I877" s="32"/>
      <c r="J877" s="32" t="s">
        <v>33</v>
      </c>
      <c r="K877" s="32"/>
      <c r="L877" s="68"/>
    </row>
    <row r="878" spans="1:12" ht="12.75" hidden="1">
      <c r="A878" s="67" t="s">
        <v>929</v>
      </c>
      <c r="B878" s="60">
        <f t="shared" si="37"/>
      </c>
      <c r="C878" s="27" t="s">
        <v>30</v>
      </c>
      <c r="D878" s="28">
        <v>16</v>
      </c>
      <c r="E878" s="30">
        <f t="shared" si="38"/>
        <v>21</v>
      </c>
      <c r="F878" s="31" t="s">
        <v>34</v>
      </c>
      <c r="G878" s="28">
        <v>2.5</v>
      </c>
      <c r="H878" s="27" t="s">
        <v>412</v>
      </c>
      <c r="I878" s="37"/>
      <c r="J878" s="27" t="s">
        <v>409</v>
      </c>
      <c r="K878" s="27"/>
      <c r="L878" s="68"/>
    </row>
    <row r="879" spans="1:12" ht="12.75" hidden="1">
      <c r="A879" s="70" t="s">
        <v>873</v>
      </c>
      <c r="B879" s="60">
        <f t="shared" si="37"/>
      </c>
      <c r="C879" s="27" t="s">
        <v>30</v>
      </c>
      <c r="D879" s="40">
        <v>15.88</v>
      </c>
      <c r="E879" s="30">
        <f t="shared" si="38"/>
        <v>21.12</v>
      </c>
      <c r="F879" s="31" t="s">
        <v>34</v>
      </c>
      <c r="G879" s="40">
        <v>2.62</v>
      </c>
      <c r="H879" s="27" t="s">
        <v>31</v>
      </c>
      <c r="I879" s="32"/>
      <c r="J879" s="32" t="s">
        <v>33</v>
      </c>
      <c r="K879" s="32"/>
      <c r="L879" s="68"/>
    </row>
    <row r="880" spans="1:12" ht="12.75" hidden="1">
      <c r="A880" s="67">
        <v>2016</v>
      </c>
      <c r="B880" s="60">
        <f t="shared" si="37"/>
        <v>1</v>
      </c>
      <c r="C880" s="27" t="s">
        <v>30</v>
      </c>
      <c r="D880" s="28">
        <v>15.6</v>
      </c>
      <c r="E880" s="30">
        <f t="shared" si="38"/>
        <v>19.16</v>
      </c>
      <c r="F880" s="31" t="s">
        <v>34</v>
      </c>
      <c r="G880" s="28">
        <v>1.78</v>
      </c>
      <c r="H880" s="27" t="s">
        <v>31</v>
      </c>
      <c r="I880" s="32" t="s">
        <v>50</v>
      </c>
      <c r="J880" s="32" t="s">
        <v>33</v>
      </c>
      <c r="K880" s="32"/>
      <c r="L880" s="68"/>
    </row>
    <row r="881" spans="1:12" ht="12.75" hidden="1">
      <c r="A881" s="70" t="s">
        <v>518</v>
      </c>
      <c r="B881" s="60">
        <f t="shared" si="37"/>
      </c>
      <c r="C881" s="27" t="s">
        <v>30</v>
      </c>
      <c r="D881" s="40">
        <v>15.6</v>
      </c>
      <c r="E881" s="30">
        <f t="shared" si="38"/>
        <v>20.4</v>
      </c>
      <c r="F881" s="31" t="s">
        <v>34</v>
      </c>
      <c r="G881" s="40">
        <v>2.4</v>
      </c>
      <c r="H881" s="27" t="s">
        <v>31</v>
      </c>
      <c r="I881" s="32"/>
      <c r="J881" s="32" t="s">
        <v>33</v>
      </c>
      <c r="K881" s="32"/>
      <c r="L881" s="68"/>
    </row>
    <row r="882" spans="1:12" ht="12.75" hidden="1">
      <c r="A882" s="67">
        <v>2114</v>
      </c>
      <c r="B882" s="60">
        <f t="shared" si="37"/>
      </c>
      <c r="C882" s="27" t="s">
        <v>30</v>
      </c>
      <c r="D882" s="28">
        <v>15.54</v>
      </c>
      <c r="E882" s="30">
        <f t="shared" si="38"/>
        <v>20.78</v>
      </c>
      <c r="F882" s="31" t="s">
        <v>34</v>
      </c>
      <c r="G882" s="28">
        <v>2.62</v>
      </c>
      <c r="H882" s="27" t="s">
        <v>31</v>
      </c>
      <c r="I882" s="32" t="s">
        <v>97</v>
      </c>
      <c r="J882" s="32" t="s">
        <v>33</v>
      </c>
      <c r="K882" s="32"/>
      <c r="L882" s="68"/>
    </row>
    <row r="883" spans="1:12" ht="12.75" hidden="1">
      <c r="A883" s="70" t="s">
        <v>687</v>
      </c>
      <c r="B883" s="60">
        <f t="shared" si="37"/>
      </c>
      <c r="C883" s="27" t="s">
        <v>30</v>
      </c>
      <c r="D883" s="40">
        <v>15.5</v>
      </c>
      <c r="E883" s="30">
        <f t="shared" si="38"/>
        <v>19.5</v>
      </c>
      <c r="F883" s="31" t="s">
        <v>34</v>
      </c>
      <c r="G883" s="40">
        <v>2</v>
      </c>
      <c r="H883" s="27" t="s">
        <v>31</v>
      </c>
      <c r="I883" s="32"/>
      <c r="J883" s="32" t="s">
        <v>33</v>
      </c>
      <c r="K883" s="32"/>
      <c r="L883" s="68"/>
    </row>
    <row r="884" spans="1:12" ht="12.75" hidden="1">
      <c r="A884" s="67">
        <v>2208</v>
      </c>
      <c r="B884" s="60">
        <f t="shared" si="37"/>
      </c>
      <c r="C884" s="27" t="s">
        <v>30</v>
      </c>
      <c r="D884" s="28">
        <v>15.47</v>
      </c>
      <c r="E884" s="30">
        <f t="shared" si="38"/>
        <v>22.53</v>
      </c>
      <c r="F884" s="31" t="s">
        <v>34</v>
      </c>
      <c r="G884" s="28">
        <v>3.53</v>
      </c>
      <c r="H884" s="27" t="s">
        <v>31</v>
      </c>
      <c r="I884" s="38" t="s">
        <v>169</v>
      </c>
      <c r="J884" s="38" t="s">
        <v>33</v>
      </c>
      <c r="K884" s="38"/>
      <c r="L884" s="68"/>
    </row>
    <row r="885" spans="1:12" ht="12.75" hidden="1">
      <c r="A885" s="70" t="s">
        <v>887</v>
      </c>
      <c r="B885" s="60">
        <f t="shared" si="37"/>
      </c>
      <c r="C885" s="27" t="s">
        <v>30</v>
      </c>
      <c r="D885" s="40">
        <v>15.3</v>
      </c>
      <c r="E885" s="30">
        <f t="shared" si="38"/>
        <v>20.1</v>
      </c>
      <c r="F885" s="31" t="s">
        <v>34</v>
      </c>
      <c r="G885" s="40">
        <v>2.4</v>
      </c>
      <c r="H885" s="27" t="s">
        <v>31</v>
      </c>
      <c r="I885" s="32"/>
      <c r="J885" s="32" t="s">
        <v>33</v>
      </c>
      <c r="K885" s="32"/>
      <c r="L885" s="68"/>
    </row>
    <row r="886" spans="1:12" ht="12.75" hidden="1">
      <c r="A886" s="67">
        <v>2312</v>
      </c>
      <c r="B886" s="60">
        <f t="shared" si="37"/>
      </c>
      <c r="C886" s="27" t="s">
        <v>30</v>
      </c>
      <c r="D886" s="28">
        <v>15.24</v>
      </c>
      <c r="E886" s="30">
        <f t="shared" si="38"/>
        <v>25.9</v>
      </c>
      <c r="F886" s="31" t="s">
        <v>34</v>
      </c>
      <c r="G886" s="28">
        <v>5.33</v>
      </c>
      <c r="H886" s="27" t="s">
        <v>31</v>
      </c>
      <c r="I886" s="27" t="s">
        <v>249</v>
      </c>
      <c r="J886" s="27" t="s">
        <v>33</v>
      </c>
      <c r="K886" s="27"/>
      <c r="L886" s="68"/>
    </row>
    <row r="887" spans="1:12" ht="12.75" hidden="1">
      <c r="A887" s="70" t="s">
        <v>619</v>
      </c>
      <c r="B887" s="60">
        <f t="shared" si="37"/>
      </c>
      <c r="C887" s="27" t="s">
        <v>30</v>
      </c>
      <c r="D887" s="40">
        <v>15.1</v>
      </c>
      <c r="E887" s="30">
        <f t="shared" si="38"/>
        <v>20.5</v>
      </c>
      <c r="F887" s="31" t="s">
        <v>34</v>
      </c>
      <c r="G887" s="40">
        <v>2.7</v>
      </c>
      <c r="H887" s="27" t="s">
        <v>31</v>
      </c>
      <c r="I887" s="32"/>
      <c r="J887" s="32" t="s">
        <v>33</v>
      </c>
      <c r="K887" s="32"/>
      <c r="L887" s="68"/>
    </row>
    <row r="888" spans="1:12" ht="12.75" hidden="1">
      <c r="A888" s="70" t="s">
        <v>522</v>
      </c>
      <c r="B888" s="60">
        <f t="shared" si="37"/>
      </c>
      <c r="C888" s="27" t="s">
        <v>30</v>
      </c>
      <c r="D888" s="40">
        <v>15</v>
      </c>
      <c r="E888" s="30">
        <f t="shared" si="38"/>
        <v>17</v>
      </c>
      <c r="F888" s="31" t="s">
        <v>34</v>
      </c>
      <c r="G888" s="40">
        <v>1</v>
      </c>
      <c r="H888" s="27" t="s">
        <v>31</v>
      </c>
      <c r="I888" s="32"/>
      <c r="J888" s="32" t="s">
        <v>33</v>
      </c>
      <c r="K888" s="32"/>
      <c r="L888" s="68"/>
    </row>
    <row r="889" spans="1:12" ht="12.75" hidden="1">
      <c r="A889" s="70" t="s">
        <v>532</v>
      </c>
      <c r="B889" s="60">
        <f t="shared" si="37"/>
      </c>
      <c r="C889" s="27" t="s">
        <v>30</v>
      </c>
      <c r="D889" s="40">
        <v>15</v>
      </c>
      <c r="E889" s="30">
        <f t="shared" si="38"/>
        <v>21</v>
      </c>
      <c r="F889" s="31" t="s">
        <v>34</v>
      </c>
      <c r="G889" s="40">
        <v>3</v>
      </c>
      <c r="H889" s="27" t="s">
        <v>31</v>
      </c>
      <c r="I889" s="32"/>
      <c r="J889" s="32" t="s">
        <v>33</v>
      </c>
      <c r="K889" s="32"/>
      <c r="L889" s="68"/>
    </row>
    <row r="890" spans="1:12" ht="12.75" hidden="1">
      <c r="A890" s="70" t="s">
        <v>540</v>
      </c>
      <c r="B890" s="60">
        <f t="shared" si="37"/>
      </c>
      <c r="C890" s="27" t="s">
        <v>30</v>
      </c>
      <c r="D890" s="40">
        <v>15</v>
      </c>
      <c r="E890" s="30">
        <f t="shared" si="38"/>
        <v>19</v>
      </c>
      <c r="F890" s="31" t="s">
        <v>34</v>
      </c>
      <c r="G890" s="40">
        <v>2</v>
      </c>
      <c r="H890" s="27" t="s">
        <v>31</v>
      </c>
      <c r="I890" s="32"/>
      <c r="J890" s="32" t="s">
        <v>33</v>
      </c>
      <c r="K890" s="32"/>
      <c r="L890" s="68"/>
    </row>
    <row r="891" spans="1:12" ht="12.75" hidden="1">
      <c r="A891" s="70" t="s">
        <v>566</v>
      </c>
      <c r="B891" s="60">
        <f t="shared" si="37"/>
      </c>
      <c r="C891" s="27" t="s">
        <v>30</v>
      </c>
      <c r="D891" s="40">
        <v>15</v>
      </c>
      <c r="E891" s="30">
        <f t="shared" si="38"/>
        <v>20</v>
      </c>
      <c r="F891" s="31" t="s">
        <v>34</v>
      </c>
      <c r="G891" s="40">
        <v>2.5</v>
      </c>
      <c r="H891" s="27" t="s">
        <v>31</v>
      </c>
      <c r="I891" s="32"/>
      <c r="J891" s="32" t="s">
        <v>33</v>
      </c>
      <c r="K891" s="32"/>
      <c r="L891" s="68"/>
    </row>
    <row r="892" spans="1:12" ht="12.75" hidden="1">
      <c r="A892" s="70" t="s">
        <v>777</v>
      </c>
      <c r="B892" s="60">
        <f t="shared" si="37"/>
      </c>
      <c r="C892" s="27" t="s">
        <v>30</v>
      </c>
      <c r="D892" s="40">
        <v>15</v>
      </c>
      <c r="E892" s="30">
        <f t="shared" si="38"/>
        <v>18.56</v>
      </c>
      <c r="F892" s="31" t="s">
        <v>34</v>
      </c>
      <c r="G892" s="40">
        <v>1.78</v>
      </c>
      <c r="H892" s="27" t="s">
        <v>31</v>
      </c>
      <c r="I892" s="32"/>
      <c r="J892" s="32" t="s">
        <v>33</v>
      </c>
      <c r="K892" s="32"/>
      <c r="L892" s="68"/>
    </row>
    <row r="893" spans="1:12" ht="12.75" hidden="1">
      <c r="A893" s="67">
        <v>7273</v>
      </c>
      <c r="B893" s="60">
        <f t="shared" si="37"/>
      </c>
      <c r="C893" s="27" t="s">
        <v>30</v>
      </c>
      <c r="D893" s="28">
        <v>14.7</v>
      </c>
      <c r="E893" s="30">
        <f t="shared" si="38"/>
        <v>20.7</v>
      </c>
      <c r="F893" s="31" t="s">
        <v>34</v>
      </c>
      <c r="G893" s="28">
        <v>3</v>
      </c>
      <c r="H893" s="27" t="s">
        <v>31</v>
      </c>
      <c r="I893" s="27"/>
      <c r="J893" s="27" t="s">
        <v>33</v>
      </c>
      <c r="K893" s="27">
        <v>10</v>
      </c>
      <c r="L893" s="68">
        <v>301</v>
      </c>
    </row>
    <row r="894" spans="1:12" ht="12.75" hidden="1">
      <c r="A894" s="70" t="s">
        <v>821</v>
      </c>
      <c r="B894" s="60">
        <f t="shared" si="37"/>
      </c>
      <c r="C894" s="27" t="s">
        <v>30</v>
      </c>
      <c r="D894" s="40">
        <v>14.7</v>
      </c>
      <c r="E894" s="30">
        <f t="shared" si="38"/>
        <v>20.1</v>
      </c>
      <c r="F894" s="31" t="s">
        <v>34</v>
      </c>
      <c r="G894" s="40">
        <v>2.7</v>
      </c>
      <c r="H894" s="27" t="s">
        <v>31</v>
      </c>
      <c r="I894" s="32"/>
      <c r="J894" s="32" t="s">
        <v>33</v>
      </c>
      <c r="K894" s="32"/>
      <c r="L894" s="68"/>
    </row>
    <row r="895" spans="1:12" ht="12.75" hidden="1">
      <c r="A895" s="67">
        <v>9408</v>
      </c>
      <c r="B895" s="60">
        <f t="shared" si="37"/>
      </c>
      <c r="C895" s="27" t="s">
        <v>30</v>
      </c>
      <c r="D895" s="28">
        <v>14.5</v>
      </c>
      <c r="E895" s="30">
        <f t="shared" si="38"/>
        <v>20.06</v>
      </c>
      <c r="F895" s="31" t="s">
        <v>34</v>
      </c>
      <c r="G895" s="28">
        <v>2.78</v>
      </c>
      <c r="H895" s="27" t="s">
        <v>31</v>
      </c>
      <c r="I895" s="32"/>
      <c r="J895" s="32" t="s">
        <v>33</v>
      </c>
      <c r="K895" s="32"/>
      <c r="L895" s="68"/>
    </row>
    <row r="896" spans="1:12" ht="12.75" hidden="1">
      <c r="A896" s="70" t="s">
        <v>510</v>
      </c>
      <c r="B896" s="60">
        <f t="shared" si="37"/>
      </c>
      <c r="C896" s="27" t="s">
        <v>30</v>
      </c>
      <c r="D896" s="40">
        <v>14.5</v>
      </c>
      <c r="E896" s="30">
        <f t="shared" si="38"/>
        <v>17.5</v>
      </c>
      <c r="F896" s="31" t="s">
        <v>34</v>
      </c>
      <c r="G896" s="40">
        <v>1.5</v>
      </c>
      <c r="H896" s="27" t="s">
        <v>31</v>
      </c>
      <c r="I896" s="32"/>
      <c r="J896" s="32" t="s">
        <v>33</v>
      </c>
      <c r="K896" s="32"/>
      <c r="L896" s="68"/>
    </row>
    <row r="897" spans="1:12" ht="12.75" hidden="1">
      <c r="A897" s="70" t="s">
        <v>741</v>
      </c>
      <c r="B897" s="60">
        <f t="shared" si="37"/>
      </c>
      <c r="C897" s="27" t="s">
        <v>30</v>
      </c>
      <c r="D897" s="40">
        <v>14.3</v>
      </c>
      <c r="E897" s="30">
        <f t="shared" si="38"/>
        <v>19.1</v>
      </c>
      <c r="F897" s="31" t="s">
        <v>34</v>
      </c>
      <c r="G897" s="40">
        <v>2.4</v>
      </c>
      <c r="H897" s="27" t="s">
        <v>31</v>
      </c>
      <c r="I897" s="32"/>
      <c r="J897" s="32" t="s">
        <v>33</v>
      </c>
      <c r="K897" s="32"/>
      <c r="L897" s="68"/>
    </row>
    <row r="898" spans="1:12" ht="12.75" hidden="1">
      <c r="A898" s="67">
        <v>2015</v>
      </c>
      <c r="B898" s="60">
        <f t="shared" si="37"/>
        <v>1</v>
      </c>
      <c r="C898" s="27" t="s">
        <v>30</v>
      </c>
      <c r="D898" s="28">
        <v>14</v>
      </c>
      <c r="E898" s="30">
        <f t="shared" si="38"/>
        <v>17.56</v>
      </c>
      <c r="F898" s="31" t="s">
        <v>34</v>
      </c>
      <c r="G898" s="28">
        <v>1.78</v>
      </c>
      <c r="H898" s="27" t="s">
        <v>31</v>
      </c>
      <c r="I898" s="32" t="s">
        <v>49</v>
      </c>
      <c r="J898" s="38" t="s">
        <v>33</v>
      </c>
      <c r="K898" s="32"/>
      <c r="L898" s="68"/>
    </row>
    <row r="899" spans="1:12" ht="12.75" hidden="1">
      <c r="A899" s="67">
        <v>6006</v>
      </c>
      <c r="B899" s="60">
        <f t="shared" si="37"/>
      </c>
      <c r="C899" s="27" t="s">
        <v>30</v>
      </c>
      <c r="D899" s="28">
        <v>14</v>
      </c>
      <c r="E899" s="30">
        <f t="shared" si="38"/>
        <v>18</v>
      </c>
      <c r="F899" s="31" t="s">
        <v>34</v>
      </c>
      <c r="G899" s="28">
        <v>2</v>
      </c>
      <c r="H899" s="27" t="s">
        <v>31</v>
      </c>
      <c r="I899" s="32"/>
      <c r="J899" s="32" t="s">
        <v>33</v>
      </c>
      <c r="K899" s="32">
        <v>100</v>
      </c>
      <c r="L899" s="68">
        <v>7106</v>
      </c>
    </row>
    <row r="900" spans="1:12" ht="12.75" hidden="1">
      <c r="A900" s="67">
        <v>6022</v>
      </c>
      <c r="B900" s="60">
        <f t="shared" si="37"/>
      </c>
      <c r="C900" s="27" t="s">
        <v>30</v>
      </c>
      <c r="D900" s="28">
        <v>14</v>
      </c>
      <c r="E900" s="30">
        <f t="shared" si="38"/>
        <v>17</v>
      </c>
      <c r="F900" s="31" t="s">
        <v>34</v>
      </c>
      <c r="G900" s="28">
        <v>1.5</v>
      </c>
      <c r="H900" s="27" t="s">
        <v>31</v>
      </c>
      <c r="I900" s="32"/>
      <c r="J900" s="32" t="s">
        <v>33</v>
      </c>
      <c r="K900" s="32">
        <v>117</v>
      </c>
      <c r="L900" s="68">
        <v>7090</v>
      </c>
    </row>
    <row r="901" spans="1:12" ht="12.75" hidden="1">
      <c r="A901" s="70" t="s">
        <v>478</v>
      </c>
      <c r="B901" s="60">
        <f t="shared" si="37"/>
      </c>
      <c r="C901" s="27" t="s">
        <v>30</v>
      </c>
      <c r="D901" s="40">
        <v>14</v>
      </c>
      <c r="E901" s="30">
        <f t="shared" si="38"/>
        <v>18</v>
      </c>
      <c r="F901" s="31" t="s">
        <v>34</v>
      </c>
      <c r="G901" s="40">
        <v>2</v>
      </c>
      <c r="H901" s="27" t="s">
        <v>31</v>
      </c>
      <c r="I901" s="32"/>
      <c r="J901" s="32" t="s">
        <v>33</v>
      </c>
      <c r="K901" s="32"/>
      <c r="L901" s="68"/>
    </row>
    <row r="902" spans="1:12" ht="12.75" hidden="1">
      <c r="A902" s="70" t="s">
        <v>632</v>
      </c>
      <c r="B902" s="60">
        <f t="shared" si="37"/>
      </c>
      <c r="C902" s="27" t="s">
        <v>30</v>
      </c>
      <c r="D902" s="40">
        <v>14</v>
      </c>
      <c r="E902" s="30">
        <f t="shared" si="38"/>
        <v>19</v>
      </c>
      <c r="F902" s="31" t="s">
        <v>34</v>
      </c>
      <c r="G902" s="40">
        <v>2.5</v>
      </c>
      <c r="H902" s="27" t="s">
        <v>31</v>
      </c>
      <c r="I902" s="32"/>
      <c r="J902" s="32" t="s">
        <v>33</v>
      </c>
      <c r="K902" s="32"/>
      <c r="L902" s="68"/>
    </row>
    <row r="903" spans="1:12" ht="12.75" hidden="1">
      <c r="A903" s="70" t="s">
        <v>702</v>
      </c>
      <c r="B903" s="60">
        <f t="shared" si="37"/>
      </c>
      <c r="C903" s="27" t="s">
        <v>30</v>
      </c>
      <c r="D903" s="40">
        <v>14</v>
      </c>
      <c r="E903" s="30">
        <f t="shared" si="38"/>
        <v>20</v>
      </c>
      <c r="F903" s="31" t="s">
        <v>34</v>
      </c>
      <c r="G903" s="40">
        <v>3</v>
      </c>
      <c r="H903" s="27" t="s">
        <v>31</v>
      </c>
      <c r="I903" s="32"/>
      <c r="J903" s="32" t="s">
        <v>33</v>
      </c>
      <c r="K903" s="32"/>
      <c r="L903" s="68"/>
    </row>
    <row r="904" spans="1:12" ht="12.75" hidden="1">
      <c r="A904" s="70" t="s">
        <v>803</v>
      </c>
      <c r="B904" s="60">
        <f t="shared" si="37"/>
      </c>
      <c r="C904" s="27" t="s">
        <v>30</v>
      </c>
      <c r="D904" s="40">
        <v>14</v>
      </c>
      <c r="E904" s="30">
        <f t="shared" si="38"/>
        <v>17</v>
      </c>
      <c r="F904" s="31" t="s">
        <v>34</v>
      </c>
      <c r="G904" s="40">
        <v>1.5</v>
      </c>
      <c r="H904" s="27" t="s">
        <v>31</v>
      </c>
      <c r="I904" s="32"/>
      <c r="J904" s="32" t="s">
        <v>33</v>
      </c>
      <c r="K904" s="32"/>
      <c r="L904" s="68"/>
    </row>
    <row r="905" spans="1:12" ht="12.75" hidden="1">
      <c r="A905" s="70" t="s">
        <v>910</v>
      </c>
      <c r="B905" s="60">
        <f t="shared" si="37"/>
      </c>
      <c r="C905" s="27" t="s">
        <v>30</v>
      </c>
      <c r="D905" s="40">
        <v>14</v>
      </c>
      <c r="E905" s="30">
        <f t="shared" si="38"/>
        <v>18.6</v>
      </c>
      <c r="F905" s="31" t="s">
        <v>34</v>
      </c>
      <c r="G905" s="40">
        <v>2.3</v>
      </c>
      <c r="H905" s="27" t="s">
        <v>31</v>
      </c>
      <c r="I905" s="32"/>
      <c r="J905" s="32" t="s">
        <v>33</v>
      </c>
      <c r="K905" s="32"/>
      <c r="L905" s="68"/>
    </row>
    <row r="906" spans="1:12" ht="12.75" hidden="1">
      <c r="A906" s="67">
        <v>2113</v>
      </c>
      <c r="B906" s="60">
        <f t="shared" si="37"/>
      </c>
      <c r="C906" s="27" t="s">
        <v>30</v>
      </c>
      <c r="D906" s="28">
        <v>13.94</v>
      </c>
      <c r="E906" s="30">
        <f t="shared" si="38"/>
        <v>19.18</v>
      </c>
      <c r="F906" s="31" t="s">
        <v>34</v>
      </c>
      <c r="G906" s="28">
        <v>2.62</v>
      </c>
      <c r="H906" s="27" t="s">
        <v>31</v>
      </c>
      <c r="I906" s="27" t="s">
        <v>96</v>
      </c>
      <c r="J906" s="38" t="s">
        <v>33</v>
      </c>
      <c r="K906" s="27"/>
      <c r="L906" s="68"/>
    </row>
    <row r="907" spans="1:12" ht="12.75" hidden="1">
      <c r="A907" s="67">
        <v>2207</v>
      </c>
      <c r="B907" s="60">
        <f t="shared" si="37"/>
      </c>
      <c r="C907" s="27" t="s">
        <v>30</v>
      </c>
      <c r="D907" s="28">
        <v>13.87</v>
      </c>
      <c r="E907" s="30">
        <f t="shared" si="38"/>
        <v>20.93</v>
      </c>
      <c r="F907" s="31" t="s">
        <v>34</v>
      </c>
      <c r="G907" s="28">
        <v>3.53</v>
      </c>
      <c r="H907" s="27" t="s">
        <v>31</v>
      </c>
      <c r="I907" s="38" t="s">
        <v>168</v>
      </c>
      <c r="J907" s="38" t="s">
        <v>33</v>
      </c>
      <c r="K907" s="38"/>
      <c r="L907" s="68"/>
    </row>
    <row r="908" spans="1:12" ht="12.75" hidden="1">
      <c r="A908" s="70" t="s">
        <v>587</v>
      </c>
      <c r="B908" s="60">
        <f t="shared" si="37"/>
      </c>
      <c r="C908" s="27" t="s">
        <v>30</v>
      </c>
      <c r="D908" s="40">
        <v>13.8</v>
      </c>
      <c r="E908" s="30">
        <f t="shared" si="38"/>
        <v>19.200000000000003</v>
      </c>
      <c r="F908" s="31" t="s">
        <v>34</v>
      </c>
      <c r="G908" s="40">
        <v>2.7</v>
      </c>
      <c r="H908" s="27" t="s">
        <v>31</v>
      </c>
      <c r="I908" s="32"/>
      <c r="J908" s="32" t="s">
        <v>33</v>
      </c>
      <c r="K908" s="32"/>
      <c r="L908" s="68"/>
    </row>
    <row r="909" spans="1:12" ht="12.75" hidden="1">
      <c r="A909" s="67">
        <v>2311</v>
      </c>
      <c r="B909" s="60">
        <f t="shared" si="37"/>
      </c>
      <c r="C909" s="27" t="s">
        <v>30</v>
      </c>
      <c r="D909" s="28">
        <v>13.64</v>
      </c>
      <c r="E909" s="30">
        <f t="shared" si="38"/>
        <v>24.3</v>
      </c>
      <c r="F909" s="31" t="s">
        <v>34</v>
      </c>
      <c r="G909" s="28">
        <v>5.33</v>
      </c>
      <c r="H909" s="27" t="s">
        <v>31</v>
      </c>
      <c r="I909" s="27" t="s">
        <v>248</v>
      </c>
      <c r="J909" s="38" t="s">
        <v>33</v>
      </c>
      <c r="K909" s="27"/>
      <c r="L909" s="68"/>
    </row>
    <row r="910" spans="1:12" ht="12.75" hidden="1">
      <c r="A910" s="67">
        <v>3907</v>
      </c>
      <c r="B910" s="60">
        <f t="shared" si="37"/>
      </c>
      <c r="C910" s="27" t="s">
        <v>30</v>
      </c>
      <c r="D910" s="28">
        <v>13.46</v>
      </c>
      <c r="E910" s="30">
        <f t="shared" si="38"/>
        <v>17.62</v>
      </c>
      <c r="F910" s="31" t="s">
        <v>34</v>
      </c>
      <c r="G910" s="28">
        <v>2.08</v>
      </c>
      <c r="H910" s="37" t="s">
        <v>384</v>
      </c>
      <c r="I910" s="27" t="s">
        <v>400</v>
      </c>
      <c r="J910" s="38" t="s">
        <v>33</v>
      </c>
      <c r="K910" s="27"/>
      <c r="L910" s="68"/>
    </row>
    <row r="911" spans="1:12" ht="12.75" hidden="1">
      <c r="A911" s="70" t="s">
        <v>783</v>
      </c>
      <c r="B911" s="60">
        <f t="shared" si="37"/>
      </c>
      <c r="C911" s="27" t="s">
        <v>30</v>
      </c>
      <c r="D911" s="40">
        <v>13.3</v>
      </c>
      <c r="E911" s="30">
        <f t="shared" si="38"/>
        <v>18.1</v>
      </c>
      <c r="F911" s="31" t="s">
        <v>34</v>
      </c>
      <c r="G911" s="40">
        <v>2.4</v>
      </c>
      <c r="H911" s="27" t="s">
        <v>31</v>
      </c>
      <c r="I911" s="32"/>
      <c r="J911" s="32" t="s">
        <v>33</v>
      </c>
      <c r="K911" s="32"/>
      <c r="L911" s="68"/>
    </row>
    <row r="912" spans="1:12" ht="12.75" hidden="1">
      <c r="A912" s="70" t="s">
        <v>815</v>
      </c>
      <c r="B912" s="60">
        <f t="shared" si="37"/>
      </c>
      <c r="C912" s="27" t="s">
        <v>30</v>
      </c>
      <c r="D912" s="40">
        <v>13.3</v>
      </c>
      <c r="E912" s="30">
        <f t="shared" si="38"/>
        <v>19.3</v>
      </c>
      <c r="F912" s="31" t="s">
        <v>34</v>
      </c>
      <c r="G912" s="40">
        <v>3</v>
      </c>
      <c r="H912" s="27" t="s">
        <v>31</v>
      </c>
      <c r="I912" s="32"/>
      <c r="J912" s="32" t="s">
        <v>33</v>
      </c>
      <c r="K912" s="32"/>
      <c r="L912" s="68"/>
    </row>
    <row r="913" spans="1:12" ht="12.75" hidden="1">
      <c r="A913" s="70" t="s">
        <v>516</v>
      </c>
      <c r="B913" s="60">
        <f t="shared" si="37"/>
      </c>
      <c r="C913" s="27" t="s">
        <v>30</v>
      </c>
      <c r="D913" s="40">
        <v>13.1</v>
      </c>
      <c r="E913" s="30">
        <f t="shared" si="38"/>
        <v>18.34</v>
      </c>
      <c r="F913" s="31" t="s">
        <v>34</v>
      </c>
      <c r="G913" s="40">
        <v>2.62</v>
      </c>
      <c r="H913" s="27" t="s">
        <v>31</v>
      </c>
      <c r="I913" s="32"/>
      <c r="J913" s="32" t="s">
        <v>33</v>
      </c>
      <c r="K913" s="32"/>
      <c r="L913" s="68"/>
    </row>
    <row r="914" spans="1:12" ht="12.75" hidden="1">
      <c r="A914" s="70" t="s">
        <v>592</v>
      </c>
      <c r="B914" s="60">
        <f t="shared" si="37"/>
      </c>
      <c r="C914" s="27" t="s">
        <v>30</v>
      </c>
      <c r="D914" s="40">
        <v>13</v>
      </c>
      <c r="E914" s="30">
        <f t="shared" si="38"/>
        <v>20</v>
      </c>
      <c r="F914" s="31" t="s">
        <v>34</v>
      </c>
      <c r="G914" s="40">
        <v>3.5</v>
      </c>
      <c r="H914" s="27" t="s">
        <v>31</v>
      </c>
      <c r="I914" s="32"/>
      <c r="J914" s="32" t="s">
        <v>33</v>
      </c>
      <c r="K914" s="32"/>
      <c r="L914" s="68"/>
    </row>
    <row r="915" spans="1:12" ht="12.75" hidden="1">
      <c r="A915" s="70" t="s">
        <v>727</v>
      </c>
      <c r="B915" s="60">
        <f t="shared" si="37"/>
      </c>
      <c r="C915" s="27" t="s">
        <v>30</v>
      </c>
      <c r="D915" s="40">
        <v>13</v>
      </c>
      <c r="E915" s="30">
        <f t="shared" si="38"/>
        <v>17</v>
      </c>
      <c r="F915" s="31" t="s">
        <v>34</v>
      </c>
      <c r="G915" s="40">
        <v>2</v>
      </c>
      <c r="H915" s="27" t="s">
        <v>31</v>
      </c>
      <c r="I915" s="32"/>
      <c r="J915" s="32" t="s">
        <v>33</v>
      </c>
      <c r="K915" s="32"/>
      <c r="L915" s="68"/>
    </row>
    <row r="916" spans="1:12" ht="12.75" hidden="1">
      <c r="A916" s="70" t="s">
        <v>841</v>
      </c>
      <c r="B916" s="60">
        <f t="shared" si="37"/>
      </c>
      <c r="C916" s="27" t="s">
        <v>30</v>
      </c>
      <c r="D916" s="40">
        <v>13</v>
      </c>
      <c r="E916" s="30">
        <f t="shared" si="38"/>
        <v>23</v>
      </c>
      <c r="F916" s="31" t="s">
        <v>34</v>
      </c>
      <c r="G916" s="40">
        <v>5</v>
      </c>
      <c r="H916" s="27" t="s">
        <v>31</v>
      </c>
      <c r="I916" s="32"/>
      <c r="J916" s="32" t="s">
        <v>33</v>
      </c>
      <c r="K916" s="32"/>
      <c r="L916" s="68"/>
    </row>
    <row r="917" spans="1:12" ht="12.75" hidden="1">
      <c r="A917" s="70" t="s">
        <v>842</v>
      </c>
      <c r="B917" s="60">
        <f t="shared" si="37"/>
      </c>
      <c r="C917" s="27" t="s">
        <v>30</v>
      </c>
      <c r="D917" s="40">
        <v>13</v>
      </c>
      <c r="E917" s="30">
        <f t="shared" si="38"/>
        <v>16</v>
      </c>
      <c r="F917" s="31" t="s">
        <v>34</v>
      </c>
      <c r="G917" s="40">
        <v>1.5</v>
      </c>
      <c r="H917" s="27" t="s">
        <v>31</v>
      </c>
      <c r="I917" s="32"/>
      <c r="J917" s="32" t="s">
        <v>33</v>
      </c>
      <c r="K917" s="32"/>
      <c r="L917" s="68"/>
    </row>
    <row r="918" spans="1:12" ht="12.75" hidden="1">
      <c r="A918" s="70" t="s">
        <v>535</v>
      </c>
      <c r="B918" s="60">
        <f t="shared" si="37"/>
      </c>
      <c r="C918" s="27" t="s">
        <v>30</v>
      </c>
      <c r="D918" s="40">
        <v>12.5</v>
      </c>
      <c r="E918" s="30">
        <f t="shared" si="38"/>
        <v>17.5</v>
      </c>
      <c r="F918" s="31" t="s">
        <v>34</v>
      </c>
      <c r="G918" s="40">
        <v>2.5</v>
      </c>
      <c r="H918" s="27" t="s">
        <v>31</v>
      </c>
      <c r="I918" s="32"/>
      <c r="J918" s="32" t="s">
        <v>33</v>
      </c>
      <c r="K918" s="32"/>
      <c r="L918" s="68"/>
    </row>
    <row r="919" spans="1:12" ht="12.75" hidden="1">
      <c r="A919" s="67">
        <v>2014</v>
      </c>
      <c r="B919" s="60">
        <f t="shared" si="37"/>
        <v>1</v>
      </c>
      <c r="C919" s="27" t="s">
        <v>30</v>
      </c>
      <c r="D919" s="28">
        <v>12.42</v>
      </c>
      <c r="E919" s="30">
        <f t="shared" si="38"/>
        <v>15.98</v>
      </c>
      <c r="F919" s="31" t="s">
        <v>34</v>
      </c>
      <c r="G919" s="28">
        <v>1.78</v>
      </c>
      <c r="H919" s="27" t="s">
        <v>31</v>
      </c>
      <c r="I919" s="32" t="s">
        <v>48</v>
      </c>
      <c r="J919" s="38" t="s">
        <v>33</v>
      </c>
      <c r="K919" s="32"/>
      <c r="L919" s="68"/>
    </row>
    <row r="920" spans="1:12" ht="12.75" hidden="1">
      <c r="A920" s="67">
        <v>2112</v>
      </c>
      <c r="B920" s="60">
        <f t="shared" si="37"/>
      </c>
      <c r="C920" s="27" t="s">
        <v>30</v>
      </c>
      <c r="D920" s="28">
        <v>12.37</v>
      </c>
      <c r="E920" s="30">
        <f t="shared" si="38"/>
        <v>17.61</v>
      </c>
      <c r="F920" s="31" t="s">
        <v>34</v>
      </c>
      <c r="G920" s="28">
        <v>2.62</v>
      </c>
      <c r="H920" s="27" t="s">
        <v>31</v>
      </c>
      <c r="I920" s="27" t="s">
        <v>95</v>
      </c>
      <c r="J920" s="38" t="s">
        <v>33</v>
      </c>
      <c r="K920" s="27"/>
      <c r="L920" s="68"/>
    </row>
    <row r="921" spans="1:12" ht="12.75" hidden="1">
      <c r="A921" s="67">
        <v>2206</v>
      </c>
      <c r="B921" s="60">
        <f t="shared" si="37"/>
      </c>
      <c r="C921" s="27" t="s">
        <v>30</v>
      </c>
      <c r="D921" s="28">
        <v>12.29</v>
      </c>
      <c r="E921" s="30">
        <f t="shared" si="38"/>
        <v>19.349999999999998</v>
      </c>
      <c r="F921" s="31" t="s">
        <v>34</v>
      </c>
      <c r="G921" s="28">
        <v>3.53</v>
      </c>
      <c r="H921" s="27" t="s">
        <v>31</v>
      </c>
      <c r="I921" s="38" t="s">
        <v>167</v>
      </c>
      <c r="J921" s="38" t="s">
        <v>33</v>
      </c>
      <c r="K921" s="38"/>
      <c r="L921" s="68"/>
    </row>
    <row r="922" spans="1:12" ht="12.75" hidden="1">
      <c r="A922" s="67">
        <v>2310</v>
      </c>
      <c r="B922" s="60">
        <f t="shared" si="37"/>
      </c>
      <c r="C922" s="27" t="s">
        <v>30</v>
      </c>
      <c r="D922" s="28">
        <v>12.07</v>
      </c>
      <c r="E922" s="30">
        <f t="shared" si="38"/>
        <v>22.73</v>
      </c>
      <c r="F922" s="31" t="s">
        <v>34</v>
      </c>
      <c r="G922" s="28">
        <v>5.33</v>
      </c>
      <c r="H922" s="27" t="s">
        <v>31</v>
      </c>
      <c r="I922" s="27" t="s">
        <v>247</v>
      </c>
      <c r="J922" s="27" t="s">
        <v>33</v>
      </c>
      <c r="K922" s="27"/>
      <c r="L922" s="68"/>
    </row>
    <row r="923" spans="1:12" ht="12.75" hidden="1">
      <c r="A923" s="67">
        <v>6014</v>
      </c>
      <c r="B923" s="60">
        <f t="shared" si="37"/>
      </c>
      <c r="C923" s="27" t="s">
        <v>30</v>
      </c>
      <c r="D923" s="28">
        <v>12</v>
      </c>
      <c r="E923" s="30">
        <f t="shared" si="38"/>
        <v>15</v>
      </c>
      <c r="F923" s="31" t="s">
        <v>34</v>
      </c>
      <c r="G923" s="28">
        <v>1.5</v>
      </c>
      <c r="H923" s="27" t="s">
        <v>31</v>
      </c>
      <c r="I923" s="32"/>
      <c r="J923" s="32" t="s">
        <v>33</v>
      </c>
      <c r="K923" s="32">
        <v>121</v>
      </c>
      <c r="L923" s="68">
        <v>7092</v>
      </c>
    </row>
    <row r="924" spans="1:12" ht="12.75" hidden="1">
      <c r="A924" s="70" t="s">
        <v>473</v>
      </c>
      <c r="B924" s="60">
        <f aca="true" t="shared" si="39" ref="B924:B987">IF(G924=$D$5,IF(D924&lt;$D$3,IF(I924&lt;&gt;0,1,""),""),"")</f>
      </c>
      <c r="C924" s="27" t="s">
        <v>30</v>
      </c>
      <c r="D924" s="40">
        <v>12</v>
      </c>
      <c r="E924" s="30">
        <f t="shared" si="38"/>
        <v>15</v>
      </c>
      <c r="F924" s="31" t="s">
        <v>34</v>
      </c>
      <c r="G924" s="40">
        <v>1.5</v>
      </c>
      <c r="H924" s="27" t="s">
        <v>31</v>
      </c>
      <c r="I924" s="32"/>
      <c r="J924" s="32" t="s">
        <v>33</v>
      </c>
      <c r="K924" s="32"/>
      <c r="L924" s="68"/>
    </row>
    <row r="925" spans="1:12" ht="12.75" hidden="1">
      <c r="A925" s="70" t="s">
        <v>658</v>
      </c>
      <c r="B925" s="60">
        <f t="shared" si="39"/>
      </c>
      <c r="C925" s="27" t="s">
        <v>30</v>
      </c>
      <c r="D925" s="40">
        <v>12</v>
      </c>
      <c r="E925" s="30">
        <f t="shared" si="38"/>
        <v>14</v>
      </c>
      <c r="F925" s="31" t="s">
        <v>34</v>
      </c>
      <c r="G925" s="40">
        <v>1</v>
      </c>
      <c r="H925" s="27" t="s">
        <v>31</v>
      </c>
      <c r="I925" s="32"/>
      <c r="J925" s="32" t="s">
        <v>33</v>
      </c>
      <c r="K925" s="32"/>
      <c r="L925" s="68"/>
    </row>
    <row r="926" spans="1:12" ht="12.75" hidden="1">
      <c r="A926" s="70" t="s">
        <v>661</v>
      </c>
      <c r="B926" s="60">
        <f t="shared" si="39"/>
      </c>
      <c r="C926" s="27" t="s">
        <v>30</v>
      </c>
      <c r="D926" s="40">
        <v>12</v>
      </c>
      <c r="E926" s="30">
        <f t="shared" si="38"/>
        <v>16</v>
      </c>
      <c r="F926" s="31" t="s">
        <v>34</v>
      </c>
      <c r="G926" s="40">
        <v>2</v>
      </c>
      <c r="H926" s="27" t="s">
        <v>31</v>
      </c>
      <c r="I926" s="32"/>
      <c r="J926" s="32" t="s">
        <v>33</v>
      </c>
      <c r="K926" s="32"/>
      <c r="L926" s="68"/>
    </row>
    <row r="927" spans="1:12" ht="12.75" hidden="1">
      <c r="A927" s="70" t="s">
        <v>797</v>
      </c>
      <c r="B927" s="60">
        <f t="shared" si="39"/>
      </c>
      <c r="C927" s="27" t="s">
        <v>30</v>
      </c>
      <c r="D927" s="40">
        <v>12</v>
      </c>
      <c r="E927" s="30">
        <f t="shared" si="38"/>
        <v>18.4</v>
      </c>
      <c r="F927" s="31" t="s">
        <v>34</v>
      </c>
      <c r="G927" s="40">
        <v>3.2</v>
      </c>
      <c r="H927" s="27" t="s">
        <v>31</v>
      </c>
      <c r="I927" s="32"/>
      <c r="J927" s="32" t="s">
        <v>33</v>
      </c>
      <c r="K927" s="32"/>
      <c r="L927" s="68"/>
    </row>
    <row r="928" spans="1:12" ht="12.75" hidden="1">
      <c r="A928" s="70" t="s">
        <v>894</v>
      </c>
      <c r="B928" s="60">
        <f t="shared" si="39"/>
      </c>
      <c r="C928" s="27" t="s">
        <v>30</v>
      </c>
      <c r="D928" s="40">
        <v>12</v>
      </c>
      <c r="E928" s="30">
        <f t="shared" si="38"/>
        <v>15.4</v>
      </c>
      <c r="F928" s="31" t="s">
        <v>34</v>
      </c>
      <c r="G928" s="40">
        <v>1.7</v>
      </c>
      <c r="H928" s="27" t="s">
        <v>31</v>
      </c>
      <c r="I928" s="32"/>
      <c r="J928" s="32" t="s">
        <v>33</v>
      </c>
      <c r="K928" s="32"/>
      <c r="L928" s="68"/>
    </row>
    <row r="929" spans="1:12" ht="12.75" hidden="1">
      <c r="A929" s="67">
        <v>2906</v>
      </c>
      <c r="B929" s="60">
        <f t="shared" si="39"/>
      </c>
      <c r="C929" s="27" t="s">
        <v>30</v>
      </c>
      <c r="D929" s="28">
        <v>11.89</v>
      </c>
      <c r="E929" s="30">
        <f t="shared" si="38"/>
        <v>15.850000000000001</v>
      </c>
      <c r="F929" s="31" t="s">
        <v>34</v>
      </c>
      <c r="G929" s="28">
        <v>1.98</v>
      </c>
      <c r="H929" s="37" t="s">
        <v>384</v>
      </c>
      <c r="I929" s="27" t="s">
        <v>388</v>
      </c>
      <c r="J929" s="27" t="s">
        <v>33</v>
      </c>
      <c r="K929" s="27"/>
      <c r="L929" s="68"/>
    </row>
    <row r="930" spans="1:12" ht="12.75" hidden="1">
      <c r="A930" s="70" t="s">
        <v>875</v>
      </c>
      <c r="B930" s="60">
        <f t="shared" si="39"/>
      </c>
      <c r="C930" s="27" t="s">
        <v>30</v>
      </c>
      <c r="D930" s="40">
        <v>11.7</v>
      </c>
      <c r="E930" s="30">
        <f t="shared" si="38"/>
        <v>15.7</v>
      </c>
      <c r="F930" s="31" t="s">
        <v>34</v>
      </c>
      <c r="G930" s="40">
        <v>2</v>
      </c>
      <c r="H930" s="27" t="s">
        <v>31</v>
      </c>
      <c r="I930" s="32"/>
      <c r="J930" s="32" t="s">
        <v>33</v>
      </c>
      <c r="K930" s="32"/>
      <c r="L930" s="68"/>
    </row>
    <row r="931" spans="1:12" ht="12.75" hidden="1">
      <c r="A931" s="70" t="s">
        <v>847</v>
      </c>
      <c r="B931" s="60">
        <f t="shared" si="39"/>
      </c>
      <c r="C931" s="27" t="s">
        <v>30</v>
      </c>
      <c r="D931" s="40">
        <v>11.6</v>
      </c>
      <c r="E931" s="30">
        <f t="shared" si="38"/>
        <v>16.4</v>
      </c>
      <c r="F931" s="31" t="s">
        <v>34</v>
      </c>
      <c r="G931" s="40">
        <v>2.4</v>
      </c>
      <c r="H931" s="27" t="s">
        <v>31</v>
      </c>
      <c r="I931" s="32"/>
      <c r="J931" s="32" t="s">
        <v>33</v>
      </c>
      <c r="K931" s="32"/>
      <c r="L931" s="68"/>
    </row>
    <row r="932" spans="1:12" ht="12.75" hidden="1">
      <c r="A932" s="67">
        <v>6015</v>
      </c>
      <c r="B932" s="60">
        <f t="shared" si="39"/>
      </c>
      <c r="C932" s="27" t="s">
        <v>30</v>
      </c>
      <c r="D932" s="28">
        <v>11.5</v>
      </c>
      <c r="E932" s="30">
        <f t="shared" si="38"/>
        <v>14.5</v>
      </c>
      <c r="F932" s="31" t="s">
        <v>34</v>
      </c>
      <c r="G932" s="28">
        <v>1.5</v>
      </c>
      <c r="H932" s="27" t="s">
        <v>31</v>
      </c>
      <c r="I932" s="32"/>
      <c r="J932" s="32" t="s">
        <v>33</v>
      </c>
      <c r="K932" s="32">
        <v>121</v>
      </c>
      <c r="L932" s="68">
        <v>7093</v>
      </c>
    </row>
    <row r="933" spans="1:12" ht="12.75" hidden="1">
      <c r="A933" s="70" t="s">
        <v>474</v>
      </c>
      <c r="B933" s="60">
        <f t="shared" si="39"/>
      </c>
      <c r="C933" s="27" t="s">
        <v>30</v>
      </c>
      <c r="D933" s="40">
        <v>11.5</v>
      </c>
      <c r="E933" s="30">
        <f t="shared" si="38"/>
        <v>14.5</v>
      </c>
      <c r="F933" s="31" t="s">
        <v>34</v>
      </c>
      <c r="G933" s="40">
        <v>1.5</v>
      </c>
      <c r="H933" s="27" t="s">
        <v>31</v>
      </c>
      <c r="I933" s="32"/>
      <c r="J933" s="32" t="s">
        <v>33</v>
      </c>
      <c r="K933" s="32"/>
      <c r="L933" s="68"/>
    </row>
    <row r="934" spans="1:12" ht="12.75" hidden="1">
      <c r="A934" s="70" t="s">
        <v>706</v>
      </c>
      <c r="B934" s="60">
        <f t="shared" si="39"/>
      </c>
      <c r="C934" s="27" t="s">
        <v>30</v>
      </c>
      <c r="D934" s="40">
        <v>11.5</v>
      </c>
      <c r="E934" s="30">
        <f t="shared" si="38"/>
        <v>18.5</v>
      </c>
      <c r="F934" s="31" t="s">
        <v>34</v>
      </c>
      <c r="G934" s="40">
        <v>3.5</v>
      </c>
      <c r="H934" s="27" t="s">
        <v>31</v>
      </c>
      <c r="I934" s="32"/>
      <c r="J934" s="32" t="s">
        <v>33</v>
      </c>
      <c r="K934" s="32"/>
      <c r="L934" s="68"/>
    </row>
    <row r="935" spans="1:12" ht="12.75" hidden="1">
      <c r="A935" s="70" t="s">
        <v>739</v>
      </c>
      <c r="B935" s="60">
        <f t="shared" si="39"/>
      </c>
      <c r="C935" s="27" t="s">
        <v>30</v>
      </c>
      <c r="D935" s="40">
        <v>11.5</v>
      </c>
      <c r="E935" s="30">
        <f t="shared" si="38"/>
        <v>17.5</v>
      </c>
      <c r="F935" s="31" t="s">
        <v>34</v>
      </c>
      <c r="G935" s="40">
        <v>3</v>
      </c>
      <c r="H935" s="27" t="s">
        <v>31</v>
      </c>
      <c r="I935" s="32"/>
      <c r="J935" s="32" t="s">
        <v>33</v>
      </c>
      <c r="K935" s="32"/>
      <c r="L935" s="68"/>
    </row>
    <row r="936" spans="1:12" ht="12.75" hidden="1">
      <c r="A936" s="70" t="s">
        <v>849</v>
      </c>
      <c r="B936" s="60">
        <f t="shared" si="39"/>
      </c>
      <c r="C936" s="27" t="s">
        <v>30</v>
      </c>
      <c r="D936" s="40">
        <v>11.5</v>
      </c>
      <c r="E936" s="30">
        <f t="shared" si="38"/>
        <v>16.9</v>
      </c>
      <c r="F936" s="31" t="s">
        <v>34</v>
      </c>
      <c r="G936" s="40">
        <v>2.7</v>
      </c>
      <c r="H936" s="27" t="s">
        <v>31</v>
      </c>
      <c r="I936" s="32"/>
      <c r="J936" s="32" t="s">
        <v>33</v>
      </c>
      <c r="K936" s="32"/>
      <c r="L936" s="68"/>
    </row>
    <row r="937" spans="1:12" ht="12.75" hidden="1">
      <c r="A937" s="70" t="s">
        <v>729</v>
      </c>
      <c r="B937" s="60">
        <f t="shared" si="39"/>
      </c>
      <c r="C937" s="27" t="s">
        <v>30</v>
      </c>
      <c r="D937" s="40">
        <v>11.4</v>
      </c>
      <c r="E937" s="30">
        <f t="shared" si="38"/>
        <v>16</v>
      </c>
      <c r="F937" s="31" t="s">
        <v>34</v>
      </c>
      <c r="G937" s="40">
        <v>2.3</v>
      </c>
      <c r="H937" s="27" t="s">
        <v>31</v>
      </c>
      <c r="I937" s="32"/>
      <c r="J937" s="32" t="s">
        <v>33</v>
      </c>
      <c r="K937" s="32"/>
      <c r="L937" s="68"/>
    </row>
    <row r="938" spans="1:12" ht="12.75" hidden="1">
      <c r="A938" s="70" t="s">
        <v>723</v>
      </c>
      <c r="B938" s="60">
        <f t="shared" si="39"/>
      </c>
      <c r="C938" s="27" t="s">
        <v>30</v>
      </c>
      <c r="D938" s="40">
        <v>11.3</v>
      </c>
      <c r="E938" s="30">
        <f aca="true" t="shared" si="40" ref="E938:E1001">D938+(G938*2)</f>
        <v>15.3</v>
      </c>
      <c r="F938" s="31" t="s">
        <v>34</v>
      </c>
      <c r="G938" s="40">
        <v>2</v>
      </c>
      <c r="H938" s="27" t="s">
        <v>31</v>
      </c>
      <c r="I938" s="32"/>
      <c r="J938" s="32" t="s">
        <v>33</v>
      </c>
      <c r="K938" s="32"/>
      <c r="L938" s="68"/>
    </row>
    <row r="939" spans="1:12" ht="12.75" hidden="1">
      <c r="A939" s="70" t="s">
        <v>585</v>
      </c>
      <c r="B939" s="60">
        <f t="shared" si="39"/>
      </c>
      <c r="C939" s="27" t="s">
        <v>30</v>
      </c>
      <c r="D939" s="40">
        <v>11.2</v>
      </c>
      <c r="E939" s="30">
        <f t="shared" si="40"/>
        <v>16.2</v>
      </c>
      <c r="F939" s="31" t="s">
        <v>34</v>
      </c>
      <c r="G939" s="40">
        <v>2.5</v>
      </c>
      <c r="H939" s="27" t="s">
        <v>31</v>
      </c>
      <c r="I939" s="32"/>
      <c r="J939" s="32" t="s">
        <v>33</v>
      </c>
      <c r="K939" s="32"/>
      <c r="L939" s="68"/>
    </row>
    <row r="940" spans="1:12" ht="12.75" hidden="1">
      <c r="A940" s="67">
        <v>6020</v>
      </c>
      <c r="B940" s="60">
        <f t="shared" si="39"/>
      </c>
      <c r="C940" s="27" t="s">
        <v>30</v>
      </c>
      <c r="D940" s="28">
        <v>11</v>
      </c>
      <c r="E940" s="30">
        <f t="shared" si="40"/>
        <v>15</v>
      </c>
      <c r="F940" s="31" t="s">
        <v>34</v>
      </c>
      <c r="G940" s="28">
        <v>2</v>
      </c>
      <c r="H940" s="27" t="s">
        <v>31</v>
      </c>
      <c r="I940" s="32"/>
      <c r="J940" s="32" t="s">
        <v>33</v>
      </c>
      <c r="K940" s="32">
        <v>49</v>
      </c>
      <c r="L940" s="68">
        <v>7056</v>
      </c>
    </row>
    <row r="941" spans="1:12" ht="12.75" hidden="1">
      <c r="A941" s="70" t="s">
        <v>450</v>
      </c>
      <c r="B941" s="60">
        <f t="shared" si="39"/>
      </c>
      <c r="C941" s="27" t="s">
        <v>30</v>
      </c>
      <c r="D941" s="40">
        <v>11</v>
      </c>
      <c r="E941" s="30">
        <f t="shared" si="40"/>
        <v>17</v>
      </c>
      <c r="F941" s="31" t="s">
        <v>34</v>
      </c>
      <c r="G941" s="40">
        <v>3</v>
      </c>
      <c r="H941" s="27" t="s">
        <v>31</v>
      </c>
      <c r="I941" s="32"/>
      <c r="J941" s="32" t="s">
        <v>33</v>
      </c>
      <c r="K941" s="32"/>
      <c r="L941" s="68"/>
    </row>
    <row r="942" spans="1:12" ht="12.75" hidden="1">
      <c r="A942" s="70" t="s">
        <v>713</v>
      </c>
      <c r="B942" s="60">
        <f t="shared" si="39"/>
      </c>
      <c r="C942" s="27" t="s">
        <v>30</v>
      </c>
      <c r="D942" s="40">
        <v>11</v>
      </c>
      <c r="E942" s="30">
        <f t="shared" si="40"/>
        <v>15</v>
      </c>
      <c r="F942" s="31" t="s">
        <v>34</v>
      </c>
      <c r="G942" s="40">
        <v>2</v>
      </c>
      <c r="H942" s="27" t="s">
        <v>31</v>
      </c>
      <c r="I942" s="32"/>
      <c r="J942" s="32" t="s">
        <v>33</v>
      </c>
      <c r="K942" s="32"/>
      <c r="L942" s="68"/>
    </row>
    <row r="943" spans="1:12" ht="12.75" hidden="1">
      <c r="A943" s="70" t="s">
        <v>720</v>
      </c>
      <c r="B943" s="60">
        <f t="shared" si="39"/>
      </c>
      <c r="C943" s="27" t="s">
        <v>30</v>
      </c>
      <c r="D943" s="40">
        <v>11</v>
      </c>
      <c r="E943" s="30">
        <f t="shared" si="40"/>
        <v>17.8</v>
      </c>
      <c r="F943" s="31" t="s">
        <v>34</v>
      </c>
      <c r="G943" s="40">
        <v>3.4</v>
      </c>
      <c r="H943" s="27" t="s">
        <v>31</v>
      </c>
      <c r="I943" s="32"/>
      <c r="J943" s="32" t="s">
        <v>33</v>
      </c>
      <c r="K943" s="32"/>
      <c r="L943" s="68"/>
    </row>
    <row r="944" spans="1:12" ht="12.75" hidden="1">
      <c r="A944" s="70" t="s">
        <v>751</v>
      </c>
      <c r="B944" s="60">
        <f t="shared" si="39"/>
      </c>
      <c r="C944" s="27" t="s">
        <v>30</v>
      </c>
      <c r="D944" s="40">
        <v>11</v>
      </c>
      <c r="E944" s="30">
        <f t="shared" si="40"/>
        <v>20</v>
      </c>
      <c r="F944" s="31" t="s">
        <v>34</v>
      </c>
      <c r="G944" s="40">
        <v>4.5</v>
      </c>
      <c r="H944" s="27" t="s">
        <v>31</v>
      </c>
      <c r="I944" s="32"/>
      <c r="J944" s="32" t="s">
        <v>33</v>
      </c>
      <c r="K944" s="32"/>
      <c r="L944" s="68"/>
    </row>
    <row r="945" spans="1:12" ht="12.75" hidden="1">
      <c r="A945" s="67">
        <v>5090</v>
      </c>
      <c r="B945" s="60">
        <f t="shared" si="39"/>
      </c>
      <c r="C945" s="27" t="s">
        <v>30</v>
      </c>
      <c r="D945" s="28">
        <v>10.9</v>
      </c>
      <c r="E945" s="30">
        <f t="shared" si="40"/>
        <v>16.9</v>
      </c>
      <c r="F945" s="31" t="s">
        <v>34</v>
      </c>
      <c r="G945" s="28">
        <v>3</v>
      </c>
      <c r="H945" s="27" t="s">
        <v>31</v>
      </c>
      <c r="I945" s="32" t="s">
        <v>406</v>
      </c>
      <c r="J945" s="32" t="s">
        <v>33</v>
      </c>
      <c r="K945" s="32">
        <v>81</v>
      </c>
      <c r="L945" s="68">
        <v>7021</v>
      </c>
    </row>
    <row r="946" spans="1:12" ht="12.75" hidden="1">
      <c r="A946" s="67">
        <v>2013</v>
      </c>
      <c r="B946" s="60">
        <f t="shared" si="39"/>
        <v>1</v>
      </c>
      <c r="C946" s="27" t="s">
        <v>30</v>
      </c>
      <c r="D946" s="28">
        <v>10.82</v>
      </c>
      <c r="E946" s="30">
        <f t="shared" si="40"/>
        <v>14.38</v>
      </c>
      <c r="F946" s="31" t="s">
        <v>34</v>
      </c>
      <c r="G946" s="28">
        <v>1.78</v>
      </c>
      <c r="H946" s="27" t="s">
        <v>31</v>
      </c>
      <c r="I946" s="32" t="s">
        <v>47</v>
      </c>
      <c r="J946" s="27" t="s">
        <v>33</v>
      </c>
      <c r="K946" s="32"/>
      <c r="L946" s="68"/>
    </row>
    <row r="947" spans="1:12" ht="12.75" hidden="1">
      <c r="A947" s="67">
        <v>2111</v>
      </c>
      <c r="B947" s="60">
        <f t="shared" si="39"/>
      </c>
      <c r="C947" s="27" t="s">
        <v>30</v>
      </c>
      <c r="D947" s="28">
        <v>10.77</v>
      </c>
      <c r="E947" s="30">
        <f t="shared" si="40"/>
        <v>16.009999999999998</v>
      </c>
      <c r="F947" s="31" t="s">
        <v>34</v>
      </c>
      <c r="G947" s="28">
        <v>2.62</v>
      </c>
      <c r="H947" s="27" t="s">
        <v>31</v>
      </c>
      <c r="I947" s="27" t="s">
        <v>94</v>
      </c>
      <c r="J947" s="27" t="s">
        <v>33</v>
      </c>
      <c r="K947" s="27"/>
      <c r="L947" s="68"/>
    </row>
    <row r="948" spans="1:12" ht="12.75" hidden="1">
      <c r="A948" s="67">
        <v>2205</v>
      </c>
      <c r="B948" s="60">
        <f t="shared" si="39"/>
      </c>
      <c r="C948" s="27" t="s">
        <v>30</v>
      </c>
      <c r="D948" s="28">
        <v>10.69</v>
      </c>
      <c r="E948" s="30">
        <f t="shared" si="40"/>
        <v>17.75</v>
      </c>
      <c r="F948" s="31" t="s">
        <v>34</v>
      </c>
      <c r="G948" s="28">
        <v>3.53</v>
      </c>
      <c r="H948" s="27" t="s">
        <v>31</v>
      </c>
      <c r="I948" s="38" t="s">
        <v>166</v>
      </c>
      <c r="J948" s="27" t="s">
        <v>33</v>
      </c>
      <c r="K948" s="38"/>
      <c r="L948" s="68"/>
    </row>
    <row r="949" spans="1:12" ht="12.75" hidden="1">
      <c r="A949" s="67">
        <v>3905</v>
      </c>
      <c r="B949" s="60">
        <f t="shared" si="39"/>
      </c>
      <c r="C949" s="27" t="s">
        <v>30</v>
      </c>
      <c r="D949" s="28">
        <v>10.52</v>
      </c>
      <c r="E949" s="30">
        <f t="shared" si="40"/>
        <v>14.18</v>
      </c>
      <c r="F949" s="31" t="s">
        <v>34</v>
      </c>
      <c r="G949" s="28">
        <v>1.83</v>
      </c>
      <c r="H949" s="37" t="s">
        <v>384</v>
      </c>
      <c r="I949" s="27" t="s">
        <v>399</v>
      </c>
      <c r="J949" s="27" t="s">
        <v>33</v>
      </c>
      <c r="K949" s="27"/>
      <c r="L949" s="68"/>
    </row>
    <row r="950" spans="1:12" ht="12.75" hidden="1">
      <c r="A950" s="70" t="s">
        <v>517</v>
      </c>
      <c r="B950" s="60">
        <f t="shared" si="39"/>
      </c>
      <c r="C950" s="27" t="s">
        <v>30</v>
      </c>
      <c r="D950" s="40">
        <v>10.5</v>
      </c>
      <c r="E950" s="30">
        <f t="shared" si="40"/>
        <v>15.9</v>
      </c>
      <c r="F950" s="31" t="s">
        <v>34</v>
      </c>
      <c r="G950" s="40">
        <v>2.7</v>
      </c>
      <c r="H950" s="27" t="s">
        <v>31</v>
      </c>
      <c r="I950" s="32"/>
      <c r="J950" s="32" t="s">
        <v>33</v>
      </c>
      <c r="K950" s="32"/>
      <c r="L950" s="68"/>
    </row>
    <row r="951" spans="1:12" ht="12.75" hidden="1">
      <c r="A951" s="70" t="s">
        <v>527</v>
      </c>
      <c r="B951" s="60">
        <f t="shared" si="39"/>
      </c>
      <c r="C951" s="27" t="s">
        <v>30</v>
      </c>
      <c r="D951" s="40">
        <v>10.5</v>
      </c>
      <c r="E951" s="30">
        <f t="shared" si="40"/>
        <v>14.5</v>
      </c>
      <c r="F951" s="31" t="s">
        <v>34</v>
      </c>
      <c r="G951" s="40">
        <v>2</v>
      </c>
      <c r="H951" s="27" t="s">
        <v>31</v>
      </c>
      <c r="I951" s="32"/>
      <c r="J951" s="32" t="s">
        <v>33</v>
      </c>
      <c r="K951" s="32"/>
      <c r="L951" s="68"/>
    </row>
    <row r="952" spans="1:12" ht="12.75" hidden="1">
      <c r="A952" s="70" t="s">
        <v>780</v>
      </c>
      <c r="B952" s="60">
        <f t="shared" si="39"/>
      </c>
      <c r="C952" s="27" t="s">
        <v>30</v>
      </c>
      <c r="D952" s="40">
        <v>10.5</v>
      </c>
      <c r="E952" s="30">
        <f t="shared" si="40"/>
        <v>13.1</v>
      </c>
      <c r="F952" s="31" t="s">
        <v>34</v>
      </c>
      <c r="G952" s="40">
        <v>1.3</v>
      </c>
      <c r="H952" s="27" t="s">
        <v>31</v>
      </c>
      <c r="I952" s="32"/>
      <c r="J952" s="32" t="s">
        <v>33</v>
      </c>
      <c r="K952" s="32"/>
      <c r="L952" s="68"/>
    </row>
    <row r="953" spans="1:12" ht="12.75" hidden="1">
      <c r="A953" s="67">
        <v>2309</v>
      </c>
      <c r="B953" s="60">
        <f t="shared" si="39"/>
      </c>
      <c r="C953" s="27" t="s">
        <v>30</v>
      </c>
      <c r="D953" s="28">
        <v>10.46</v>
      </c>
      <c r="E953" s="30">
        <f t="shared" si="40"/>
        <v>21.12</v>
      </c>
      <c r="F953" s="31" t="s">
        <v>34</v>
      </c>
      <c r="G953" s="28">
        <v>5.33</v>
      </c>
      <c r="H953" s="27" t="s">
        <v>31</v>
      </c>
      <c r="I953" s="27" t="s">
        <v>246</v>
      </c>
      <c r="J953" s="27" t="s">
        <v>33</v>
      </c>
      <c r="K953" s="27"/>
      <c r="L953" s="68"/>
    </row>
    <row r="954" spans="1:12" ht="12.75" hidden="1">
      <c r="A954" s="67">
        <v>7340</v>
      </c>
      <c r="B954" s="60">
        <f t="shared" si="39"/>
      </c>
      <c r="C954" s="27" t="s">
        <v>30</v>
      </c>
      <c r="D954" s="28">
        <v>10.3</v>
      </c>
      <c r="E954" s="30">
        <f t="shared" si="40"/>
        <v>15.100000000000001</v>
      </c>
      <c r="F954" s="31" t="s">
        <v>34</v>
      </c>
      <c r="G954" s="28">
        <v>2.4</v>
      </c>
      <c r="H954" s="27" t="s">
        <v>31</v>
      </c>
      <c r="I954" s="27"/>
      <c r="J954" s="27" t="s">
        <v>33</v>
      </c>
      <c r="K954" s="27" t="s">
        <v>426</v>
      </c>
      <c r="L954" s="68">
        <v>7209</v>
      </c>
    </row>
    <row r="955" spans="1:12" ht="12.75" hidden="1">
      <c r="A955" s="70" t="s">
        <v>520</v>
      </c>
      <c r="B955" s="60">
        <f t="shared" si="39"/>
      </c>
      <c r="C955" s="27" t="s">
        <v>30</v>
      </c>
      <c r="D955" s="40">
        <v>10.3</v>
      </c>
      <c r="E955" s="30">
        <f t="shared" si="40"/>
        <v>15.100000000000001</v>
      </c>
      <c r="F955" s="31" t="s">
        <v>34</v>
      </c>
      <c r="G955" s="40">
        <v>2.4</v>
      </c>
      <c r="H955" s="27" t="s">
        <v>31</v>
      </c>
      <c r="I955" s="32"/>
      <c r="J955" s="32" t="s">
        <v>33</v>
      </c>
      <c r="K955" s="32"/>
      <c r="L955" s="68"/>
    </row>
    <row r="956" spans="1:12" ht="12.75" hidden="1">
      <c r="A956" s="67">
        <v>6109</v>
      </c>
      <c r="B956" s="60">
        <f t="shared" si="39"/>
      </c>
      <c r="C956" s="27" t="s">
        <v>30</v>
      </c>
      <c r="D956" s="28">
        <v>10.2</v>
      </c>
      <c r="E956" s="30">
        <f t="shared" si="40"/>
        <v>15.2</v>
      </c>
      <c r="F956" s="31" t="s">
        <v>34</v>
      </c>
      <c r="G956" s="28">
        <v>2.5</v>
      </c>
      <c r="H956" s="27" t="s">
        <v>31</v>
      </c>
      <c r="I956" s="32"/>
      <c r="J956" s="32" t="s">
        <v>33</v>
      </c>
      <c r="K956" s="32"/>
      <c r="L956" s="68"/>
    </row>
    <row r="957" spans="1:12" ht="14.25" customHeight="1" hidden="1">
      <c r="A957" s="79">
        <v>9724</v>
      </c>
      <c r="B957" s="60">
        <f t="shared" si="39"/>
      </c>
      <c r="C957" s="52" t="s">
        <v>30</v>
      </c>
      <c r="D957" s="53">
        <v>10.2</v>
      </c>
      <c r="E957" s="54">
        <f t="shared" si="40"/>
        <v>16.2</v>
      </c>
      <c r="F957" s="55"/>
      <c r="G957" s="53">
        <v>3</v>
      </c>
      <c r="H957" s="52" t="s">
        <v>31</v>
      </c>
      <c r="I957" s="56"/>
      <c r="J957" s="56" t="s">
        <v>33</v>
      </c>
      <c r="K957" s="56" t="s">
        <v>418</v>
      </c>
      <c r="L957" s="68"/>
    </row>
    <row r="958" spans="1:12" ht="12.75" hidden="1">
      <c r="A958" s="70" t="s">
        <v>536</v>
      </c>
      <c r="B958" s="60">
        <f t="shared" si="39"/>
      </c>
      <c r="C958" s="27" t="s">
        <v>30</v>
      </c>
      <c r="D958" s="40">
        <v>10</v>
      </c>
      <c r="E958" s="30">
        <f t="shared" si="40"/>
        <v>14</v>
      </c>
      <c r="F958" s="31" t="s">
        <v>34</v>
      </c>
      <c r="G958" s="40">
        <v>2</v>
      </c>
      <c r="H958" s="27" t="s">
        <v>31</v>
      </c>
      <c r="I958" s="32"/>
      <c r="J958" s="32" t="s">
        <v>33</v>
      </c>
      <c r="K958" s="32"/>
      <c r="L958" s="68"/>
    </row>
    <row r="959" spans="1:12" ht="12.75" hidden="1">
      <c r="A959" s="70" t="s">
        <v>660</v>
      </c>
      <c r="B959" s="60">
        <f t="shared" si="39"/>
      </c>
      <c r="C959" s="27" t="s">
        <v>30</v>
      </c>
      <c r="D959" s="40">
        <v>10</v>
      </c>
      <c r="E959" s="30">
        <f t="shared" si="40"/>
        <v>15.24</v>
      </c>
      <c r="F959" s="31" t="s">
        <v>34</v>
      </c>
      <c r="G959" s="40">
        <v>2.62</v>
      </c>
      <c r="H959" s="27" t="s">
        <v>31</v>
      </c>
      <c r="I959" s="32"/>
      <c r="J959" s="32" t="s">
        <v>33</v>
      </c>
      <c r="K959" s="32"/>
      <c r="L959" s="68"/>
    </row>
    <row r="960" spans="1:12" ht="12.75" hidden="1">
      <c r="A960" s="70" t="s">
        <v>747</v>
      </c>
      <c r="B960" s="60">
        <f t="shared" si="39"/>
      </c>
      <c r="C960" s="27" t="s">
        <v>30</v>
      </c>
      <c r="D960" s="40">
        <v>10</v>
      </c>
      <c r="E960" s="30">
        <f t="shared" si="40"/>
        <v>16</v>
      </c>
      <c r="F960" s="31" t="s">
        <v>34</v>
      </c>
      <c r="G960" s="40">
        <v>3</v>
      </c>
      <c r="H960" s="27" t="s">
        <v>31</v>
      </c>
      <c r="I960" s="32"/>
      <c r="J960" s="32" t="s">
        <v>33</v>
      </c>
      <c r="K960" s="32"/>
      <c r="L960" s="68"/>
    </row>
    <row r="961" spans="1:12" ht="12.75" hidden="1">
      <c r="A961" s="70" t="s">
        <v>767</v>
      </c>
      <c r="B961" s="60">
        <f t="shared" si="39"/>
      </c>
      <c r="C961" s="27" t="s">
        <v>30</v>
      </c>
      <c r="D961" s="40">
        <v>10</v>
      </c>
      <c r="E961" s="30">
        <f t="shared" si="40"/>
        <v>14.4</v>
      </c>
      <c r="F961" s="31" t="s">
        <v>34</v>
      </c>
      <c r="G961" s="40">
        <v>2.2</v>
      </c>
      <c r="H961" s="27" t="s">
        <v>31</v>
      </c>
      <c r="I961" s="32"/>
      <c r="J961" s="32" t="s">
        <v>33</v>
      </c>
      <c r="K961" s="32"/>
      <c r="L961" s="68"/>
    </row>
    <row r="962" spans="1:12" ht="12.75" hidden="1">
      <c r="A962" s="70" t="s">
        <v>807</v>
      </c>
      <c r="B962" s="60">
        <f t="shared" si="39"/>
      </c>
      <c r="C962" s="27" t="s">
        <v>30</v>
      </c>
      <c r="D962" s="40">
        <v>10</v>
      </c>
      <c r="E962" s="30">
        <f t="shared" si="40"/>
        <v>13</v>
      </c>
      <c r="F962" s="31" t="s">
        <v>34</v>
      </c>
      <c r="G962" s="40">
        <v>1.5</v>
      </c>
      <c r="H962" s="27" t="s">
        <v>31</v>
      </c>
      <c r="I962" s="32"/>
      <c r="J962" s="32" t="s">
        <v>33</v>
      </c>
      <c r="K962" s="32"/>
      <c r="L962" s="68"/>
    </row>
    <row r="963" spans="1:12" ht="12.75" hidden="1">
      <c r="A963" s="70" t="s">
        <v>863</v>
      </c>
      <c r="B963" s="60">
        <f t="shared" si="39"/>
      </c>
      <c r="C963" s="27" t="s">
        <v>30</v>
      </c>
      <c r="D963" s="40">
        <v>10</v>
      </c>
      <c r="E963" s="30">
        <f t="shared" si="40"/>
        <v>15</v>
      </c>
      <c r="F963" s="31" t="s">
        <v>34</v>
      </c>
      <c r="G963" s="40">
        <v>2.5</v>
      </c>
      <c r="H963" s="27" t="s">
        <v>31</v>
      </c>
      <c r="I963" s="32"/>
      <c r="J963" s="32" t="s">
        <v>33</v>
      </c>
      <c r="K963" s="32"/>
      <c r="L963" s="68"/>
    </row>
    <row r="964" spans="1:12" ht="12.75" hidden="1">
      <c r="A964" s="70" t="s">
        <v>521</v>
      </c>
      <c r="B964" s="60">
        <f t="shared" si="39"/>
      </c>
      <c r="C964" s="27" t="s">
        <v>30</v>
      </c>
      <c r="D964" s="40">
        <v>9.6</v>
      </c>
      <c r="E964" s="30">
        <f t="shared" si="40"/>
        <v>17</v>
      </c>
      <c r="F964" s="31" t="s">
        <v>34</v>
      </c>
      <c r="G964" s="40">
        <v>3.7</v>
      </c>
      <c r="H964" s="27" t="s">
        <v>31</v>
      </c>
      <c r="I964" s="32"/>
      <c r="J964" s="32" t="s">
        <v>33</v>
      </c>
      <c r="K964" s="32"/>
      <c r="L964" s="68"/>
    </row>
    <row r="965" spans="1:12" ht="12.75" hidden="1">
      <c r="A965" s="70" t="s">
        <v>549</v>
      </c>
      <c r="B965" s="60">
        <f t="shared" si="39"/>
      </c>
      <c r="C965" s="27" t="s">
        <v>30</v>
      </c>
      <c r="D965" s="40">
        <v>9.6</v>
      </c>
      <c r="E965" s="30">
        <f t="shared" si="40"/>
        <v>14.6</v>
      </c>
      <c r="F965" s="31" t="s">
        <v>34</v>
      </c>
      <c r="G965" s="40">
        <v>2.5</v>
      </c>
      <c r="H965" s="27" t="s">
        <v>31</v>
      </c>
      <c r="I965" s="32"/>
      <c r="J965" s="32" t="s">
        <v>33</v>
      </c>
      <c r="K965" s="32"/>
      <c r="L965" s="68"/>
    </row>
    <row r="966" spans="1:12" ht="12.75" hidden="1">
      <c r="A966" s="70" t="s">
        <v>455</v>
      </c>
      <c r="B966" s="60">
        <f t="shared" si="39"/>
      </c>
      <c r="C966" s="27" t="s">
        <v>30</v>
      </c>
      <c r="D966" s="40">
        <v>9.5</v>
      </c>
      <c r="E966" s="30">
        <f t="shared" si="40"/>
        <v>14.5</v>
      </c>
      <c r="F966" s="31" t="s">
        <v>34</v>
      </c>
      <c r="G966" s="40">
        <v>2.5</v>
      </c>
      <c r="H966" s="27" t="s">
        <v>31</v>
      </c>
      <c r="I966" s="32"/>
      <c r="J966" s="32" t="s">
        <v>33</v>
      </c>
      <c r="K966" s="32"/>
      <c r="L966" s="68"/>
    </row>
    <row r="967" spans="1:12" ht="12.75" hidden="1">
      <c r="A967" s="70" t="s">
        <v>670</v>
      </c>
      <c r="B967" s="60">
        <f t="shared" si="39"/>
      </c>
      <c r="C967" s="27" t="s">
        <v>30</v>
      </c>
      <c r="D967" s="40">
        <v>9.5</v>
      </c>
      <c r="E967" s="30">
        <f t="shared" si="40"/>
        <v>15.5</v>
      </c>
      <c r="F967" s="31" t="s">
        <v>34</v>
      </c>
      <c r="G967" s="40">
        <v>3</v>
      </c>
      <c r="H967" s="27" t="s">
        <v>31</v>
      </c>
      <c r="I967" s="32"/>
      <c r="J967" s="32" t="s">
        <v>33</v>
      </c>
      <c r="K967" s="32"/>
      <c r="L967" s="68"/>
    </row>
    <row r="968" spans="1:12" ht="12.75" hidden="1">
      <c r="A968" s="70" t="s">
        <v>725</v>
      </c>
      <c r="B968" s="60">
        <f t="shared" si="39"/>
      </c>
      <c r="C968" s="27" t="s">
        <v>30</v>
      </c>
      <c r="D968" s="40">
        <v>9.5</v>
      </c>
      <c r="E968" s="30">
        <f t="shared" si="40"/>
        <v>13.5</v>
      </c>
      <c r="F968" s="31" t="s">
        <v>34</v>
      </c>
      <c r="G968" s="40">
        <v>2</v>
      </c>
      <c r="H968" s="27" t="s">
        <v>31</v>
      </c>
      <c r="I968" s="32"/>
      <c r="J968" s="32" t="s">
        <v>33</v>
      </c>
      <c r="K968" s="32"/>
      <c r="L968" s="68"/>
    </row>
    <row r="969" spans="1:12" ht="12.75" hidden="1">
      <c r="A969" s="70" t="s">
        <v>867</v>
      </c>
      <c r="B969" s="60">
        <f t="shared" si="39"/>
      </c>
      <c r="C969" s="27" t="s">
        <v>30</v>
      </c>
      <c r="D969" s="40">
        <v>9.5</v>
      </c>
      <c r="E969" s="30">
        <f t="shared" si="40"/>
        <v>11.5</v>
      </c>
      <c r="F969" s="31" t="s">
        <v>34</v>
      </c>
      <c r="G969" s="40">
        <v>1</v>
      </c>
      <c r="H969" s="27" t="s">
        <v>31</v>
      </c>
      <c r="I969" s="32"/>
      <c r="J969" s="32" t="s">
        <v>33</v>
      </c>
      <c r="K969" s="32"/>
      <c r="L969" s="68"/>
    </row>
    <row r="970" spans="1:12" ht="12.75" hidden="1">
      <c r="A970" s="67">
        <v>2012</v>
      </c>
      <c r="B970" s="60">
        <f t="shared" si="39"/>
        <v>1</v>
      </c>
      <c r="C970" s="27" t="s">
        <v>30</v>
      </c>
      <c r="D970" s="28">
        <v>9.25</v>
      </c>
      <c r="E970" s="30">
        <f t="shared" si="40"/>
        <v>12.81</v>
      </c>
      <c r="F970" s="31" t="s">
        <v>34</v>
      </c>
      <c r="G970" s="28">
        <v>1.78</v>
      </c>
      <c r="H970" s="27" t="s">
        <v>31</v>
      </c>
      <c r="I970" s="32" t="s">
        <v>46</v>
      </c>
      <c r="J970" s="32" t="s">
        <v>33</v>
      </c>
      <c r="K970" s="32"/>
      <c r="L970" s="68"/>
    </row>
    <row r="971" spans="1:12" ht="12.75" hidden="1">
      <c r="A971" s="67">
        <v>2110</v>
      </c>
      <c r="B971" s="60">
        <f t="shared" si="39"/>
      </c>
      <c r="C971" s="27" t="s">
        <v>30</v>
      </c>
      <c r="D971" s="28">
        <v>9.19</v>
      </c>
      <c r="E971" s="30">
        <f t="shared" si="40"/>
        <v>14.43</v>
      </c>
      <c r="F971" s="31" t="s">
        <v>34</v>
      </c>
      <c r="G971" s="28">
        <v>2.62</v>
      </c>
      <c r="H971" s="27" t="s">
        <v>31</v>
      </c>
      <c r="I971" s="27" t="s">
        <v>93</v>
      </c>
      <c r="J971" s="32" t="s">
        <v>33</v>
      </c>
      <c r="K971" s="27"/>
      <c r="L971" s="68"/>
    </row>
    <row r="972" spans="1:12" ht="12.75" hidden="1">
      <c r="A972" s="67">
        <v>2204</v>
      </c>
      <c r="B972" s="60">
        <f t="shared" si="39"/>
      </c>
      <c r="C972" s="27" t="s">
        <v>30</v>
      </c>
      <c r="D972" s="28">
        <v>9.12</v>
      </c>
      <c r="E972" s="30">
        <f t="shared" si="40"/>
        <v>16.18</v>
      </c>
      <c r="F972" s="31" t="s">
        <v>34</v>
      </c>
      <c r="G972" s="28">
        <v>3.53</v>
      </c>
      <c r="H972" s="27" t="s">
        <v>31</v>
      </c>
      <c r="I972" s="38" t="s">
        <v>165</v>
      </c>
      <c r="J972" s="32" t="s">
        <v>33</v>
      </c>
      <c r="K972" s="38"/>
      <c r="L972" s="68"/>
    </row>
    <row r="973" spans="1:12" ht="12.75" hidden="1">
      <c r="A973" s="70" t="s">
        <v>528</v>
      </c>
      <c r="B973" s="60">
        <f t="shared" si="39"/>
      </c>
      <c r="C973" s="27" t="s">
        <v>30</v>
      </c>
      <c r="D973" s="40">
        <v>9.1</v>
      </c>
      <c r="E973" s="30">
        <f t="shared" si="40"/>
        <v>12.3</v>
      </c>
      <c r="F973" s="31" t="s">
        <v>34</v>
      </c>
      <c r="G973" s="40">
        <v>1.6</v>
      </c>
      <c r="H973" s="27" t="s">
        <v>31</v>
      </c>
      <c r="I973" s="32"/>
      <c r="J973" s="32" t="s">
        <v>33</v>
      </c>
      <c r="K973" s="32"/>
      <c r="L973" s="68"/>
    </row>
    <row r="974" spans="1:12" ht="11.25" customHeight="1" hidden="1">
      <c r="A974" s="67">
        <v>6011</v>
      </c>
      <c r="B974" s="60">
        <f t="shared" si="39"/>
      </c>
      <c r="C974" s="27" t="s">
        <v>30</v>
      </c>
      <c r="D974" s="28">
        <v>9</v>
      </c>
      <c r="E974" s="30">
        <f t="shared" si="40"/>
        <v>12</v>
      </c>
      <c r="F974" s="31" t="s">
        <v>34</v>
      </c>
      <c r="G974" s="28">
        <v>1.5</v>
      </c>
      <c r="H974" s="27" t="s">
        <v>31</v>
      </c>
      <c r="I974" s="39" t="s">
        <v>416</v>
      </c>
      <c r="J974" s="32" t="s">
        <v>33</v>
      </c>
      <c r="K974" s="39">
        <v>100</v>
      </c>
      <c r="L974" s="68">
        <v>7109</v>
      </c>
    </row>
    <row r="975" spans="1:12" ht="12.75" hidden="1">
      <c r="A975" s="67">
        <v>9771</v>
      </c>
      <c r="B975" s="60">
        <f t="shared" si="39"/>
      </c>
      <c r="C975" s="27" t="s">
        <v>30</v>
      </c>
      <c r="D975" s="28">
        <v>9</v>
      </c>
      <c r="E975" s="28">
        <f t="shared" si="40"/>
        <v>13</v>
      </c>
      <c r="F975" s="28"/>
      <c r="G975" s="28">
        <v>2</v>
      </c>
      <c r="H975" s="27" t="s">
        <v>408</v>
      </c>
      <c r="I975" s="27"/>
      <c r="J975" s="27" t="s">
        <v>33</v>
      </c>
      <c r="K975" s="27" t="s">
        <v>428</v>
      </c>
      <c r="L975" s="68"/>
    </row>
    <row r="976" spans="1:12" ht="12.75" hidden="1">
      <c r="A976" s="70" t="s">
        <v>480</v>
      </c>
      <c r="B976" s="60">
        <f t="shared" si="39"/>
      </c>
      <c r="C976" s="27" t="s">
        <v>30</v>
      </c>
      <c r="D976" s="40">
        <v>9</v>
      </c>
      <c r="E976" s="30">
        <f t="shared" si="40"/>
        <v>12</v>
      </c>
      <c r="F976" s="31" t="s">
        <v>34</v>
      </c>
      <c r="G976" s="40">
        <v>1.5</v>
      </c>
      <c r="H976" s="27" t="s">
        <v>31</v>
      </c>
      <c r="I976" s="32"/>
      <c r="J976" s="32" t="s">
        <v>33</v>
      </c>
      <c r="K976" s="32"/>
      <c r="L976" s="68"/>
    </row>
    <row r="977" spans="1:12" ht="12.75" hidden="1">
      <c r="A977" s="70" t="s">
        <v>519</v>
      </c>
      <c r="B977" s="60">
        <f t="shared" si="39"/>
      </c>
      <c r="C977" s="27" t="s">
        <v>30</v>
      </c>
      <c r="D977" s="40">
        <v>9</v>
      </c>
      <c r="E977" s="30">
        <f t="shared" si="40"/>
        <v>13</v>
      </c>
      <c r="F977" s="31" t="s">
        <v>34</v>
      </c>
      <c r="G977" s="40">
        <v>2</v>
      </c>
      <c r="H977" s="27" t="s">
        <v>31</v>
      </c>
      <c r="I977" s="32"/>
      <c r="J977" s="32" t="s">
        <v>33</v>
      </c>
      <c r="K977" s="32"/>
      <c r="L977" s="68"/>
    </row>
    <row r="978" spans="1:12" ht="12.75" hidden="1">
      <c r="A978" s="70" t="s">
        <v>553</v>
      </c>
      <c r="B978" s="60">
        <f t="shared" si="39"/>
      </c>
      <c r="C978" s="27" t="s">
        <v>30</v>
      </c>
      <c r="D978" s="40">
        <v>9</v>
      </c>
      <c r="E978" s="30">
        <f t="shared" si="40"/>
        <v>15</v>
      </c>
      <c r="F978" s="31" t="s">
        <v>34</v>
      </c>
      <c r="G978" s="40">
        <v>3</v>
      </c>
      <c r="H978" s="27" t="s">
        <v>31</v>
      </c>
      <c r="I978" s="32"/>
      <c r="J978" s="32" t="s">
        <v>33</v>
      </c>
      <c r="K978" s="32"/>
      <c r="L978" s="68"/>
    </row>
    <row r="979" spans="1:12" ht="12.75" hidden="1">
      <c r="A979" s="70" t="s">
        <v>732</v>
      </c>
      <c r="B979" s="60">
        <f t="shared" si="39"/>
      </c>
      <c r="C979" s="27" t="s">
        <v>30</v>
      </c>
      <c r="D979" s="40">
        <v>9</v>
      </c>
      <c r="E979" s="30">
        <f t="shared" si="40"/>
        <v>14</v>
      </c>
      <c r="F979" s="31" t="s">
        <v>34</v>
      </c>
      <c r="G979" s="40">
        <v>2.5</v>
      </c>
      <c r="H979" s="27" t="s">
        <v>31</v>
      </c>
      <c r="I979" s="32"/>
      <c r="J979" s="32" t="s">
        <v>33</v>
      </c>
      <c r="K979" s="32"/>
      <c r="L979" s="68"/>
    </row>
    <row r="980" spans="1:12" ht="12.75" hidden="1">
      <c r="A980" s="67">
        <v>3904</v>
      </c>
      <c r="B980" s="60">
        <f t="shared" si="39"/>
      </c>
      <c r="C980" s="27" t="s">
        <v>30</v>
      </c>
      <c r="D980" s="28">
        <v>8.92</v>
      </c>
      <c r="E980" s="30">
        <f t="shared" si="40"/>
        <v>12.58</v>
      </c>
      <c r="F980" s="31" t="s">
        <v>34</v>
      </c>
      <c r="G980" s="28">
        <v>1.83</v>
      </c>
      <c r="H980" s="37" t="s">
        <v>384</v>
      </c>
      <c r="I980" s="27" t="s">
        <v>398</v>
      </c>
      <c r="J980" s="32" t="s">
        <v>33</v>
      </c>
      <c r="K980" s="27"/>
      <c r="L980" s="68"/>
    </row>
    <row r="981" spans="1:12" ht="12.75" hidden="1">
      <c r="A981" s="70" t="s">
        <v>813</v>
      </c>
      <c r="B981" s="60">
        <f t="shared" si="39"/>
      </c>
      <c r="C981" s="27" t="s">
        <v>30</v>
      </c>
      <c r="D981" s="40">
        <v>8.9</v>
      </c>
      <c r="E981" s="30">
        <f t="shared" si="40"/>
        <v>11.5</v>
      </c>
      <c r="F981" s="31" t="s">
        <v>34</v>
      </c>
      <c r="G981" s="40">
        <v>1.3</v>
      </c>
      <c r="H981" s="27" t="s">
        <v>31</v>
      </c>
      <c r="I981" s="32"/>
      <c r="J981" s="32" t="s">
        <v>33</v>
      </c>
      <c r="K981" s="32"/>
      <c r="L981" s="68"/>
    </row>
    <row r="982" spans="1:12" ht="12.75" hidden="1">
      <c r="A982" s="70" t="s">
        <v>836</v>
      </c>
      <c r="B982" s="60">
        <f t="shared" si="39"/>
      </c>
      <c r="C982" s="27" t="s">
        <v>30</v>
      </c>
      <c r="D982" s="40">
        <v>8.9</v>
      </c>
      <c r="E982" s="30">
        <f t="shared" si="40"/>
        <v>12.7</v>
      </c>
      <c r="F982" s="31" t="s">
        <v>34</v>
      </c>
      <c r="G982" s="40">
        <v>1.9</v>
      </c>
      <c r="H982" s="27" t="s">
        <v>31</v>
      </c>
      <c r="I982" s="32"/>
      <c r="J982" s="32" t="s">
        <v>33</v>
      </c>
      <c r="K982" s="32"/>
      <c r="L982" s="68"/>
    </row>
    <row r="983" spans="1:12" ht="12.75" hidden="1">
      <c r="A983" s="70" t="s">
        <v>548</v>
      </c>
      <c r="B983" s="60">
        <f t="shared" si="39"/>
      </c>
      <c r="C983" s="27" t="s">
        <v>30</v>
      </c>
      <c r="D983" s="40">
        <v>8.73</v>
      </c>
      <c r="E983" s="30">
        <f t="shared" si="40"/>
        <v>12.290000000000001</v>
      </c>
      <c r="F983" s="31" t="s">
        <v>34</v>
      </c>
      <c r="G983" s="40">
        <v>1.78</v>
      </c>
      <c r="H983" s="27" t="s">
        <v>31</v>
      </c>
      <c r="I983" s="32"/>
      <c r="J983" s="32" t="s">
        <v>33</v>
      </c>
      <c r="K983" s="32"/>
      <c r="L983" s="68"/>
    </row>
    <row r="984" spans="1:12" ht="12.75" hidden="1">
      <c r="A984" s="70" t="s">
        <v>719</v>
      </c>
      <c r="B984" s="60">
        <f t="shared" si="39"/>
      </c>
      <c r="C984" s="27" t="s">
        <v>30</v>
      </c>
      <c r="D984" s="40">
        <v>8.3</v>
      </c>
      <c r="E984" s="30">
        <f t="shared" si="40"/>
        <v>13.3</v>
      </c>
      <c r="F984" s="31" t="s">
        <v>34</v>
      </c>
      <c r="G984" s="40">
        <v>2.5</v>
      </c>
      <c r="H984" s="27" t="s">
        <v>31</v>
      </c>
      <c r="I984" s="32"/>
      <c r="J984" s="32" t="s">
        <v>33</v>
      </c>
      <c r="K984" s="32"/>
      <c r="L984" s="68"/>
    </row>
    <row r="985" spans="1:12" ht="12.75" hidden="1">
      <c r="A985" s="70" t="s">
        <v>551</v>
      </c>
      <c r="B985" s="60">
        <f t="shared" si="39"/>
      </c>
      <c r="C985" s="27" t="s">
        <v>30</v>
      </c>
      <c r="D985" s="40">
        <v>8</v>
      </c>
      <c r="E985" s="30">
        <f t="shared" si="40"/>
        <v>10</v>
      </c>
      <c r="F985" s="31" t="s">
        <v>34</v>
      </c>
      <c r="G985" s="40">
        <v>1</v>
      </c>
      <c r="H985" s="27" t="s">
        <v>31</v>
      </c>
      <c r="I985" s="32"/>
      <c r="J985" s="32" t="s">
        <v>33</v>
      </c>
      <c r="K985" s="32"/>
      <c r="L985" s="68"/>
    </row>
    <row r="986" spans="1:12" ht="12.75" hidden="1">
      <c r="A986" s="70" t="s">
        <v>655</v>
      </c>
      <c r="B986" s="60">
        <f t="shared" si="39"/>
      </c>
      <c r="C986" s="27" t="s">
        <v>30</v>
      </c>
      <c r="D986" s="40">
        <v>8</v>
      </c>
      <c r="E986" s="30">
        <f t="shared" si="40"/>
        <v>12</v>
      </c>
      <c r="F986" s="31" t="s">
        <v>34</v>
      </c>
      <c r="G986" s="40">
        <v>2</v>
      </c>
      <c r="H986" s="27" t="s">
        <v>31</v>
      </c>
      <c r="I986" s="32"/>
      <c r="J986" s="32" t="s">
        <v>33</v>
      </c>
      <c r="K986" s="32"/>
      <c r="L986" s="68"/>
    </row>
    <row r="987" spans="1:12" ht="12.75" hidden="1">
      <c r="A987" s="70" t="s">
        <v>735</v>
      </c>
      <c r="B987" s="60">
        <f t="shared" si="39"/>
      </c>
      <c r="C987" s="27" t="s">
        <v>30</v>
      </c>
      <c r="D987" s="40">
        <v>8</v>
      </c>
      <c r="E987" s="30">
        <f t="shared" si="40"/>
        <v>13</v>
      </c>
      <c r="F987" s="31" t="s">
        <v>34</v>
      </c>
      <c r="G987" s="40">
        <v>2.5</v>
      </c>
      <c r="H987" s="27" t="s">
        <v>31</v>
      </c>
      <c r="I987" s="32"/>
      <c r="J987" s="32" t="s">
        <v>33</v>
      </c>
      <c r="K987" s="32"/>
      <c r="L987" s="68"/>
    </row>
    <row r="988" spans="1:12" ht="12.75" hidden="1">
      <c r="A988" s="70" t="s">
        <v>809</v>
      </c>
      <c r="B988" s="60">
        <f aca="true" t="shared" si="41" ref="B988:B1051">IF(G988=$D$5,IF(D988&lt;$D$3,IF(I988&lt;&gt;0,1,""),""),"")</f>
      </c>
      <c r="C988" s="27" t="s">
        <v>30</v>
      </c>
      <c r="D988" s="40">
        <v>8</v>
      </c>
      <c r="E988" s="30">
        <f t="shared" si="40"/>
        <v>11</v>
      </c>
      <c r="F988" s="31" t="s">
        <v>34</v>
      </c>
      <c r="G988" s="40">
        <v>1.5</v>
      </c>
      <c r="H988" s="27" t="s">
        <v>31</v>
      </c>
      <c r="I988" s="32"/>
      <c r="J988" s="32" t="s">
        <v>33</v>
      </c>
      <c r="K988" s="32"/>
      <c r="L988" s="68"/>
    </row>
    <row r="989" spans="1:12" ht="12.75" hidden="1">
      <c r="A989" s="70" t="s">
        <v>866</v>
      </c>
      <c r="B989" s="60">
        <f t="shared" si="41"/>
      </c>
      <c r="C989" s="27" t="s">
        <v>30</v>
      </c>
      <c r="D989" s="40">
        <v>8</v>
      </c>
      <c r="E989" s="30">
        <f t="shared" si="40"/>
        <v>12.8</v>
      </c>
      <c r="F989" s="31" t="s">
        <v>34</v>
      </c>
      <c r="G989" s="40">
        <v>2.4</v>
      </c>
      <c r="H989" s="27" t="s">
        <v>31</v>
      </c>
      <c r="I989" s="32"/>
      <c r="J989" s="32" t="s">
        <v>33</v>
      </c>
      <c r="K989" s="32"/>
      <c r="L989" s="68"/>
    </row>
    <row r="990" spans="1:12" ht="12.75" hidden="1">
      <c r="A990" s="67">
        <v>2011</v>
      </c>
      <c r="B990" s="60">
        <f t="shared" si="41"/>
        <v>1</v>
      </c>
      <c r="C990" s="27" t="s">
        <v>30</v>
      </c>
      <c r="D990" s="28">
        <v>7.65</v>
      </c>
      <c r="E990" s="30">
        <f t="shared" si="40"/>
        <v>11.21</v>
      </c>
      <c r="F990" s="31" t="s">
        <v>34</v>
      </c>
      <c r="G990" s="28">
        <v>1.78</v>
      </c>
      <c r="H990" s="27" t="s">
        <v>31</v>
      </c>
      <c r="I990" s="32" t="s">
        <v>45</v>
      </c>
      <c r="J990" s="32" t="s">
        <v>33</v>
      </c>
      <c r="K990" s="32"/>
      <c r="L990" s="68"/>
    </row>
    <row r="991" spans="1:12" ht="12.75" hidden="1">
      <c r="A991" s="67">
        <v>2903</v>
      </c>
      <c r="B991" s="60">
        <f t="shared" si="41"/>
      </c>
      <c r="C991" s="27" t="s">
        <v>30</v>
      </c>
      <c r="D991" s="28">
        <v>7.65</v>
      </c>
      <c r="E991" s="30">
        <f t="shared" si="40"/>
        <v>10.91</v>
      </c>
      <c r="F991" s="31" t="s">
        <v>34</v>
      </c>
      <c r="G991" s="28">
        <v>1.63</v>
      </c>
      <c r="H991" s="37" t="s">
        <v>384</v>
      </c>
      <c r="I991" s="27" t="s">
        <v>387</v>
      </c>
      <c r="J991" s="32" t="s">
        <v>33</v>
      </c>
      <c r="K991" s="27"/>
      <c r="L991" s="68"/>
    </row>
    <row r="992" spans="1:12" ht="12.75" hidden="1">
      <c r="A992" s="70" t="s">
        <v>564</v>
      </c>
      <c r="B992" s="60">
        <f t="shared" si="41"/>
      </c>
      <c r="C992" s="27" t="s">
        <v>30</v>
      </c>
      <c r="D992" s="40">
        <v>7.6</v>
      </c>
      <c r="E992" s="30">
        <f t="shared" si="40"/>
        <v>12.399999999999999</v>
      </c>
      <c r="F992" s="31" t="s">
        <v>34</v>
      </c>
      <c r="G992" s="40">
        <v>2.4</v>
      </c>
      <c r="H992" s="27" t="s">
        <v>31</v>
      </c>
      <c r="I992" s="32"/>
      <c r="J992" s="32" t="s">
        <v>33</v>
      </c>
      <c r="K992" s="32"/>
      <c r="L992" s="68"/>
    </row>
    <row r="993" spans="1:12" ht="12.75" hidden="1">
      <c r="A993" s="67">
        <v>2109</v>
      </c>
      <c r="B993" s="60">
        <f t="shared" si="41"/>
      </c>
      <c r="C993" s="27" t="s">
        <v>30</v>
      </c>
      <c r="D993" s="28">
        <v>7.59</v>
      </c>
      <c r="E993" s="30">
        <f t="shared" si="40"/>
        <v>12.83</v>
      </c>
      <c r="F993" s="31" t="s">
        <v>34</v>
      </c>
      <c r="G993" s="28">
        <v>2.62</v>
      </c>
      <c r="H993" s="27" t="s">
        <v>31</v>
      </c>
      <c r="I993" s="27" t="s">
        <v>92</v>
      </c>
      <c r="J993" s="32" t="s">
        <v>33</v>
      </c>
      <c r="K993" s="27"/>
      <c r="L993" s="68"/>
    </row>
    <row r="994" spans="1:12" ht="12.75" hidden="1">
      <c r="A994" s="67">
        <v>2203</v>
      </c>
      <c r="B994" s="60">
        <f t="shared" si="41"/>
      </c>
      <c r="C994" s="27" t="s">
        <v>30</v>
      </c>
      <c r="D994" s="28">
        <v>7.52</v>
      </c>
      <c r="E994" s="30">
        <f t="shared" si="40"/>
        <v>14.579999999999998</v>
      </c>
      <c r="F994" s="31" t="s">
        <v>34</v>
      </c>
      <c r="G994" s="28">
        <v>3.53</v>
      </c>
      <c r="H994" s="27" t="s">
        <v>31</v>
      </c>
      <c r="I994" s="38" t="s">
        <v>164</v>
      </c>
      <c r="J994" s="32" t="s">
        <v>33</v>
      </c>
      <c r="K994" s="38"/>
      <c r="L994" s="68"/>
    </row>
    <row r="995" spans="1:12" ht="12.75" hidden="1">
      <c r="A995" s="73" t="s">
        <v>543</v>
      </c>
      <c r="B995" s="60">
        <f t="shared" si="41"/>
      </c>
      <c r="C995" s="27" t="s">
        <v>30</v>
      </c>
      <c r="D995" s="58">
        <v>7.5</v>
      </c>
      <c r="E995" s="30">
        <f t="shared" si="40"/>
        <v>11.5</v>
      </c>
      <c r="F995" s="31" t="s">
        <v>34</v>
      </c>
      <c r="G995" s="58">
        <v>2</v>
      </c>
      <c r="H995" s="27" t="s">
        <v>31</v>
      </c>
      <c r="I995" s="32"/>
      <c r="J995" s="32" t="s">
        <v>33</v>
      </c>
      <c r="K995" s="32"/>
      <c r="L995" s="68"/>
    </row>
    <row r="996" spans="1:12" ht="12.75" hidden="1">
      <c r="A996" s="70" t="s">
        <v>746</v>
      </c>
      <c r="B996" s="60">
        <f t="shared" si="41"/>
      </c>
      <c r="C996" s="27" t="s">
        <v>30</v>
      </c>
      <c r="D996" s="40">
        <v>7.5</v>
      </c>
      <c r="E996" s="30">
        <f t="shared" si="40"/>
        <v>10.5</v>
      </c>
      <c r="F996" s="31" t="s">
        <v>34</v>
      </c>
      <c r="G996" s="40">
        <v>1.5</v>
      </c>
      <c r="H996" s="27" t="s">
        <v>31</v>
      </c>
      <c r="I996" s="32"/>
      <c r="J996" s="32" t="s">
        <v>33</v>
      </c>
      <c r="K996" s="32"/>
      <c r="L996" s="68"/>
    </row>
    <row r="997" spans="1:12" ht="12.75" hidden="1">
      <c r="A997" s="67">
        <v>5516</v>
      </c>
      <c r="B997" s="60">
        <f t="shared" si="41"/>
      </c>
      <c r="C997" s="27" t="s">
        <v>30</v>
      </c>
      <c r="D997" s="28">
        <v>7.4</v>
      </c>
      <c r="E997" s="30">
        <f t="shared" si="40"/>
        <v>12</v>
      </c>
      <c r="F997" s="31" t="s">
        <v>34</v>
      </c>
      <c r="G997" s="28">
        <v>2.3</v>
      </c>
      <c r="H997" s="27" t="s">
        <v>31</v>
      </c>
      <c r="I997" s="32" t="s">
        <v>411</v>
      </c>
      <c r="J997" s="32" t="s">
        <v>33</v>
      </c>
      <c r="K997" s="32">
        <v>144</v>
      </c>
      <c r="L997" s="68">
        <v>7025</v>
      </c>
    </row>
    <row r="998" spans="1:12" ht="12.75" hidden="1">
      <c r="A998" s="70" t="s">
        <v>722</v>
      </c>
      <c r="B998" s="60">
        <f t="shared" si="41"/>
      </c>
      <c r="C998" s="27" t="s">
        <v>30</v>
      </c>
      <c r="D998" s="40">
        <v>7.3</v>
      </c>
      <c r="E998" s="30">
        <f t="shared" si="40"/>
        <v>9.7</v>
      </c>
      <c r="F998" s="31" t="s">
        <v>34</v>
      </c>
      <c r="G998" s="40">
        <v>1.2</v>
      </c>
      <c r="H998" s="27" t="s">
        <v>31</v>
      </c>
      <c r="I998" s="32"/>
      <c r="J998" s="32" t="s">
        <v>33</v>
      </c>
      <c r="K998" s="32"/>
      <c r="L998" s="68"/>
    </row>
    <row r="999" spans="1:12" ht="12.75" hidden="1">
      <c r="A999" s="70" t="s">
        <v>832</v>
      </c>
      <c r="B999" s="60">
        <f t="shared" si="41"/>
      </c>
      <c r="C999" s="27" t="s">
        <v>30</v>
      </c>
      <c r="D999" s="40">
        <v>7.3</v>
      </c>
      <c r="E999" s="30">
        <f t="shared" si="40"/>
        <v>12.7</v>
      </c>
      <c r="F999" s="31" t="s">
        <v>34</v>
      </c>
      <c r="G999" s="40">
        <v>2.7</v>
      </c>
      <c r="H999" s="27" t="s">
        <v>31</v>
      </c>
      <c r="I999" s="32"/>
      <c r="J999" s="32" t="s">
        <v>33</v>
      </c>
      <c r="K999" s="32"/>
      <c r="L999" s="68"/>
    </row>
    <row r="1000" spans="1:12" ht="12.75" hidden="1">
      <c r="A1000" s="70" t="s">
        <v>515</v>
      </c>
      <c r="B1000" s="60">
        <f t="shared" si="41"/>
      </c>
      <c r="C1000" s="27" t="s">
        <v>30</v>
      </c>
      <c r="D1000" s="40">
        <v>7</v>
      </c>
      <c r="E1000" s="30">
        <f t="shared" si="40"/>
        <v>11.4</v>
      </c>
      <c r="F1000" s="31" t="s">
        <v>34</v>
      </c>
      <c r="G1000" s="40">
        <v>2.2</v>
      </c>
      <c r="H1000" s="27" t="s">
        <v>31</v>
      </c>
      <c r="I1000" s="32"/>
      <c r="J1000" s="32" t="s">
        <v>33</v>
      </c>
      <c r="K1000" s="32"/>
      <c r="L1000" s="68"/>
    </row>
    <row r="1001" spans="1:12" ht="12.75" hidden="1">
      <c r="A1001" s="70" t="s">
        <v>550</v>
      </c>
      <c r="B1001" s="60">
        <f t="shared" si="41"/>
      </c>
      <c r="C1001" s="27" t="s">
        <v>30</v>
      </c>
      <c r="D1001" s="40">
        <v>7</v>
      </c>
      <c r="E1001" s="30">
        <f t="shared" si="40"/>
        <v>9</v>
      </c>
      <c r="F1001" s="31" t="s">
        <v>34</v>
      </c>
      <c r="G1001" s="40">
        <v>1</v>
      </c>
      <c r="H1001" s="27" t="s">
        <v>31</v>
      </c>
      <c r="I1001" s="32"/>
      <c r="J1001" s="32" t="s">
        <v>33</v>
      </c>
      <c r="K1001" s="32"/>
      <c r="L1001" s="68"/>
    </row>
    <row r="1002" spans="1:12" ht="12.75" hidden="1">
      <c r="A1002" s="70" t="s">
        <v>562</v>
      </c>
      <c r="B1002" s="60">
        <f t="shared" si="41"/>
      </c>
      <c r="C1002" s="27" t="s">
        <v>30</v>
      </c>
      <c r="D1002" s="40">
        <v>7</v>
      </c>
      <c r="E1002" s="30">
        <f aca="true" t="shared" si="42" ref="E1002:E1036">D1002+(G1002*2)</f>
        <v>10</v>
      </c>
      <c r="F1002" s="31" t="s">
        <v>34</v>
      </c>
      <c r="G1002" s="40">
        <v>1.5</v>
      </c>
      <c r="H1002" s="27" t="s">
        <v>31</v>
      </c>
      <c r="I1002" s="32"/>
      <c r="J1002" s="32" t="s">
        <v>33</v>
      </c>
      <c r="K1002" s="32"/>
      <c r="L1002" s="68"/>
    </row>
    <row r="1003" spans="1:12" ht="12.75" hidden="1">
      <c r="A1003" s="70" t="s">
        <v>563</v>
      </c>
      <c r="B1003" s="60">
        <f t="shared" si="41"/>
      </c>
      <c r="C1003" s="27" t="s">
        <v>30</v>
      </c>
      <c r="D1003" s="40">
        <v>7</v>
      </c>
      <c r="E1003" s="30">
        <f t="shared" si="42"/>
        <v>11.8</v>
      </c>
      <c r="F1003" s="31" t="s">
        <v>34</v>
      </c>
      <c r="G1003" s="40">
        <v>2.4</v>
      </c>
      <c r="H1003" s="27" t="s">
        <v>31</v>
      </c>
      <c r="I1003" s="32"/>
      <c r="J1003" s="32" t="s">
        <v>33</v>
      </c>
      <c r="K1003" s="32"/>
      <c r="L1003" s="68"/>
    </row>
    <row r="1004" spans="1:12" ht="12.75" hidden="1">
      <c r="A1004" s="70" t="s">
        <v>612</v>
      </c>
      <c r="B1004" s="60">
        <f t="shared" si="41"/>
      </c>
      <c r="C1004" s="27" t="s">
        <v>30</v>
      </c>
      <c r="D1004" s="40">
        <v>7</v>
      </c>
      <c r="E1004" s="30">
        <f t="shared" si="42"/>
        <v>10.4</v>
      </c>
      <c r="F1004" s="31" t="s">
        <v>34</v>
      </c>
      <c r="G1004" s="40">
        <v>1.7</v>
      </c>
      <c r="H1004" s="27" t="s">
        <v>31</v>
      </c>
      <c r="I1004" s="32"/>
      <c r="J1004" s="32" t="s">
        <v>33</v>
      </c>
      <c r="K1004" s="32"/>
      <c r="L1004" s="68"/>
    </row>
    <row r="1005" spans="1:12" ht="12.75" hidden="1">
      <c r="A1005" s="70" t="s">
        <v>765</v>
      </c>
      <c r="B1005" s="60">
        <f t="shared" si="41"/>
      </c>
      <c r="C1005" s="27" t="s">
        <v>30</v>
      </c>
      <c r="D1005" s="40">
        <v>7</v>
      </c>
      <c r="E1005" s="30">
        <f t="shared" si="42"/>
        <v>11</v>
      </c>
      <c r="F1005" s="31" t="s">
        <v>34</v>
      </c>
      <c r="G1005" s="40">
        <v>2</v>
      </c>
      <c r="H1005" s="27" t="s">
        <v>31</v>
      </c>
      <c r="I1005" s="32"/>
      <c r="J1005" s="32" t="s">
        <v>33</v>
      </c>
      <c r="K1005" s="32"/>
      <c r="L1005" s="68"/>
    </row>
    <row r="1006" spans="1:12" ht="12.75" hidden="1">
      <c r="A1006" s="70" t="s">
        <v>831</v>
      </c>
      <c r="B1006" s="60">
        <f t="shared" si="41"/>
      </c>
      <c r="C1006" s="27" t="s">
        <v>30</v>
      </c>
      <c r="D1006" s="40">
        <v>7</v>
      </c>
      <c r="E1006" s="30">
        <f t="shared" si="42"/>
        <v>9.4</v>
      </c>
      <c r="F1006" s="31" t="s">
        <v>34</v>
      </c>
      <c r="G1006" s="40">
        <v>1.2</v>
      </c>
      <c r="H1006" s="27" t="s">
        <v>31</v>
      </c>
      <c r="I1006" s="32"/>
      <c r="J1006" s="32" t="s">
        <v>33</v>
      </c>
      <c r="K1006" s="32"/>
      <c r="L1006" s="68"/>
    </row>
    <row r="1007" spans="1:12" ht="12.75" hidden="1">
      <c r="A1007" s="70" t="s">
        <v>546</v>
      </c>
      <c r="B1007" s="60">
        <f t="shared" si="41"/>
      </c>
      <c r="C1007" s="27" t="s">
        <v>30</v>
      </c>
      <c r="D1007" s="40">
        <v>6.8</v>
      </c>
      <c r="E1007" s="30">
        <f t="shared" si="42"/>
        <v>10.36</v>
      </c>
      <c r="F1007" s="31" t="s">
        <v>34</v>
      </c>
      <c r="G1007" s="40">
        <v>1.78</v>
      </c>
      <c r="H1007" s="27" t="s">
        <v>31</v>
      </c>
      <c r="I1007" s="32"/>
      <c r="J1007" s="32" t="s">
        <v>33</v>
      </c>
      <c r="K1007" s="32"/>
      <c r="L1007" s="68"/>
    </row>
    <row r="1008" spans="1:12" ht="12.75" hidden="1">
      <c r="A1008" s="70" t="s">
        <v>734</v>
      </c>
      <c r="B1008" s="60">
        <f t="shared" si="41"/>
      </c>
      <c r="C1008" s="27" t="s">
        <v>30</v>
      </c>
      <c r="D1008" s="40">
        <v>6.5</v>
      </c>
      <c r="E1008" s="30">
        <f t="shared" si="42"/>
        <v>10.5</v>
      </c>
      <c r="F1008" s="31" t="s">
        <v>34</v>
      </c>
      <c r="G1008" s="40">
        <v>2</v>
      </c>
      <c r="H1008" s="27" t="s">
        <v>31</v>
      </c>
      <c r="I1008" s="32"/>
      <c r="J1008" s="32" t="s">
        <v>33</v>
      </c>
      <c r="K1008" s="32"/>
      <c r="L1008" s="68"/>
    </row>
    <row r="1009" spans="1:12" ht="12.75" hidden="1">
      <c r="A1009" s="70" t="s">
        <v>800</v>
      </c>
      <c r="B1009" s="60">
        <f t="shared" si="41"/>
      </c>
      <c r="C1009" s="27" t="s">
        <v>30</v>
      </c>
      <c r="D1009" s="40">
        <v>6.5</v>
      </c>
      <c r="E1009" s="30">
        <f t="shared" si="42"/>
        <v>9.5</v>
      </c>
      <c r="F1009" s="31" t="s">
        <v>34</v>
      </c>
      <c r="G1009" s="40">
        <v>1.5</v>
      </c>
      <c r="H1009" s="27" t="s">
        <v>31</v>
      </c>
      <c r="I1009" s="32"/>
      <c r="J1009" s="32" t="s">
        <v>33</v>
      </c>
      <c r="K1009" s="32"/>
      <c r="L1009" s="68"/>
    </row>
    <row r="1010" spans="1:12" ht="12.75" hidden="1">
      <c r="A1010" s="70" t="s">
        <v>859</v>
      </c>
      <c r="B1010" s="60">
        <f t="shared" si="41"/>
      </c>
      <c r="C1010" s="27" t="s">
        <v>30</v>
      </c>
      <c r="D1010" s="40">
        <v>6.5</v>
      </c>
      <c r="E1010" s="30">
        <f t="shared" si="42"/>
        <v>8.5</v>
      </c>
      <c r="F1010" s="31" t="s">
        <v>34</v>
      </c>
      <c r="G1010" s="40">
        <v>1</v>
      </c>
      <c r="H1010" s="27" t="s">
        <v>31</v>
      </c>
      <c r="I1010" s="32"/>
      <c r="J1010" s="32" t="s">
        <v>33</v>
      </c>
      <c r="K1010" s="32"/>
      <c r="L1010" s="68"/>
    </row>
    <row r="1011" spans="1:12" ht="12.75" hidden="1">
      <c r="A1011" s="70" t="s">
        <v>864</v>
      </c>
      <c r="B1011" s="60">
        <f t="shared" si="41"/>
      </c>
      <c r="C1011" s="27" t="s">
        <v>30</v>
      </c>
      <c r="D1011" s="40">
        <v>6.3</v>
      </c>
      <c r="E1011" s="30">
        <f t="shared" si="42"/>
        <v>11.1</v>
      </c>
      <c r="F1011" s="31" t="s">
        <v>34</v>
      </c>
      <c r="G1011" s="40">
        <v>2.4</v>
      </c>
      <c r="H1011" s="27" t="s">
        <v>31</v>
      </c>
      <c r="I1011" s="32"/>
      <c r="J1011" s="32" t="s">
        <v>33</v>
      </c>
      <c r="K1011" s="32"/>
      <c r="L1011" s="68"/>
    </row>
    <row r="1012" spans="1:12" ht="12.75" hidden="1">
      <c r="A1012" s="67">
        <v>5312</v>
      </c>
      <c r="B1012" s="60">
        <f t="shared" si="41"/>
      </c>
      <c r="C1012" s="27" t="s">
        <v>30</v>
      </c>
      <c r="D1012" s="28">
        <v>6.2</v>
      </c>
      <c r="E1012" s="30">
        <f t="shared" si="42"/>
        <v>12.2</v>
      </c>
      <c r="F1012" s="31" t="s">
        <v>34</v>
      </c>
      <c r="G1012" s="28">
        <v>3</v>
      </c>
      <c r="H1012" s="27" t="s">
        <v>31</v>
      </c>
      <c r="I1012" s="32"/>
      <c r="J1012" s="32" t="s">
        <v>33</v>
      </c>
      <c r="K1012" s="32">
        <v>12</v>
      </c>
      <c r="L1012" s="68">
        <v>5312</v>
      </c>
    </row>
    <row r="1013" spans="1:12" ht="12.75" hidden="1">
      <c r="A1013" s="67">
        <v>2010</v>
      </c>
      <c r="B1013" s="60">
        <f t="shared" si="41"/>
        <v>1</v>
      </c>
      <c r="C1013" s="27" t="s">
        <v>30</v>
      </c>
      <c r="D1013" s="28">
        <v>6.07</v>
      </c>
      <c r="E1013" s="30">
        <f t="shared" si="42"/>
        <v>9.63</v>
      </c>
      <c r="F1013" s="31" t="s">
        <v>34</v>
      </c>
      <c r="G1013" s="28">
        <v>1.78</v>
      </c>
      <c r="H1013" s="27" t="s">
        <v>31</v>
      </c>
      <c r="I1013" s="27" t="s">
        <v>44</v>
      </c>
      <c r="J1013" s="27" t="s">
        <v>33</v>
      </c>
      <c r="K1013" s="27"/>
      <c r="L1013" s="68"/>
    </row>
    <row r="1014" spans="1:12" ht="12.75" hidden="1">
      <c r="A1014" s="67">
        <v>2902</v>
      </c>
      <c r="B1014" s="60">
        <f t="shared" si="41"/>
      </c>
      <c r="C1014" s="27" t="s">
        <v>30</v>
      </c>
      <c r="D1014" s="28">
        <v>6.07</v>
      </c>
      <c r="E1014" s="30">
        <f t="shared" si="42"/>
        <v>9.33</v>
      </c>
      <c r="F1014" s="31" t="s">
        <v>34</v>
      </c>
      <c r="G1014" s="28">
        <v>1.63</v>
      </c>
      <c r="H1014" s="37" t="s">
        <v>384</v>
      </c>
      <c r="I1014" s="27" t="s">
        <v>386</v>
      </c>
      <c r="J1014" s="27" t="s">
        <v>33</v>
      </c>
      <c r="K1014" s="27"/>
      <c r="L1014" s="68"/>
    </row>
    <row r="1015" spans="1:12" ht="12.75" hidden="1">
      <c r="A1015" s="67">
        <v>2108</v>
      </c>
      <c r="B1015" s="60">
        <f t="shared" si="41"/>
      </c>
      <c r="C1015" s="27" t="s">
        <v>30</v>
      </c>
      <c r="D1015" s="28">
        <v>6.02</v>
      </c>
      <c r="E1015" s="30">
        <f t="shared" si="42"/>
        <v>11.26</v>
      </c>
      <c r="F1015" s="31" t="s">
        <v>34</v>
      </c>
      <c r="G1015" s="28">
        <v>2.62</v>
      </c>
      <c r="H1015" s="27" t="s">
        <v>31</v>
      </c>
      <c r="I1015" s="27" t="s">
        <v>91</v>
      </c>
      <c r="J1015" s="27" t="s">
        <v>33</v>
      </c>
      <c r="K1015" s="27"/>
      <c r="L1015" s="68"/>
    </row>
    <row r="1016" spans="1:12" ht="12.75" hidden="1">
      <c r="A1016" s="70" t="s">
        <v>493</v>
      </c>
      <c r="B1016" s="60">
        <f t="shared" si="41"/>
      </c>
      <c r="C1016" s="27" t="s">
        <v>30</v>
      </c>
      <c r="D1016" s="40">
        <v>6</v>
      </c>
      <c r="E1016" s="30">
        <f t="shared" si="42"/>
        <v>10</v>
      </c>
      <c r="F1016" s="31" t="s">
        <v>34</v>
      </c>
      <c r="G1016" s="40">
        <v>2</v>
      </c>
      <c r="H1016" s="27" t="s">
        <v>31</v>
      </c>
      <c r="I1016" s="32"/>
      <c r="J1016" s="32" t="s">
        <v>33</v>
      </c>
      <c r="K1016" s="32"/>
      <c r="L1016" s="68"/>
    </row>
    <row r="1017" spans="1:12" ht="12.75" hidden="1">
      <c r="A1017" s="70" t="s">
        <v>494</v>
      </c>
      <c r="B1017" s="60">
        <f t="shared" si="41"/>
      </c>
      <c r="C1017" s="27" t="s">
        <v>30</v>
      </c>
      <c r="D1017" s="40">
        <v>6</v>
      </c>
      <c r="E1017" s="30">
        <f t="shared" si="42"/>
        <v>10</v>
      </c>
      <c r="F1017" s="31" t="s">
        <v>34</v>
      </c>
      <c r="G1017" s="40">
        <v>2</v>
      </c>
      <c r="H1017" s="27" t="s">
        <v>31</v>
      </c>
      <c r="I1017" s="32"/>
      <c r="J1017" s="32" t="s">
        <v>33</v>
      </c>
      <c r="K1017" s="32"/>
      <c r="L1017" s="68"/>
    </row>
    <row r="1018" spans="1:12" ht="12.75" hidden="1">
      <c r="A1018" s="70" t="s">
        <v>728</v>
      </c>
      <c r="B1018" s="60">
        <f t="shared" si="41"/>
      </c>
      <c r="C1018" s="27" t="s">
        <v>30</v>
      </c>
      <c r="D1018" s="40">
        <v>6</v>
      </c>
      <c r="E1018" s="30">
        <f t="shared" si="42"/>
        <v>9</v>
      </c>
      <c r="F1018" s="31" t="s">
        <v>34</v>
      </c>
      <c r="G1018" s="40">
        <v>1.5</v>
      </c>
      <c r="H1018" s="27" t="s">
        <v>31</v>
      </c>
      <c r="I1018" s="32"/>
      <c r="J1018" s="32" t="s">
        <v>33</v>
      </c>
      <c r="K1018" s="32"/>
      <c r="L1018" s="68"/>
    </row>
    <row r="1019" spans="1:12" ht="12.75" hidden="1">
      <c r="A1019" s="67">
        <v>2202</v>
      </c>
      <c r="B1019" s="60">
        <f t="shared" si="41"/>
      </c>
      <c r="C1019" s="27" t="s">
        <v>30</v>
      </c>
      <c r="D1019" s="28">
        <v>5.94</v>
      </c>
      <c r="E1019" s="30">
        <f t="shared" si="42"/>
        <v>13</v>
      </c>
      <c r="F1019" s="31" t="s">
        <v>34</v>
      </c>
      <c r="G1019" s="28">
        <v>3.53</v>
      </c>
      <c r="H1019" s="27" t="s">
        <v>31</v>
      </c>
      <c r="I1019" s="38" t="s">
        <v>163</v>
      </c>
      <c r="J1019" s="27" t="s">
        <v>33</v>
      </c>
      <c r="K1019" s="38"/>
      <c r="L1019" s="68"/>
    </row>
    <row r="1020" spans="1:12" ht="12.75" hidden="1">
      <c r="A1020" s="70" t="s">
        <v>620</v>
      </c>
      <c r="B1020" s="60">
        <f t="shared" si="41"/>
      </c>
      <c r="C1020" s="27" t="s">
        <v>30</v>
      </c>
      <c r="D1020" s="40">
        <v>5.7</v>
      </c>
      <c r="E1020" s="30">
        <f t="shared" si="42"/>
        <v>9.5</v>
      </c>
      <c r="F1020" s="31" t="s">
        <v>34</v>
      </c>
      <c r="G1020" s="40">
        <v>1.9</v>
      </c>
      <c r="H1020" s="27" t="s">
        <v>31</v>
      </c>
      <c r="I1020" s="32"/>
      <c r="J1020" s="32" t="s">
        <v>33</v>
      </c>
      <c r="K1020" s="32"/>
      <c r="L1020" s="68"/>
    </row>
    <row r="1021" spans="1:12" ht="12.75" hidden="1">
      <c r="A1021" s="70" t="s">
        <v>545</v>
      </c>
      <c r="B1021" s="60">
        <f t="shared" si="41"/>
      </c>
      <c r="C1021" s="27" t="s">
        <v>30</v>
      </c>
      <c r="D1021" s="40">
        <v>5.5</v>
      </c>
      <c r="E1021" s="30">
        <f t="shared" si="42"/>
        <v>9.5</v>
      </c>
      <c r="F1021" s="31" t="s">
        <v>34</v>
      </c>
      <c r="G1021" s="40">
        <v>2</v>
      </c>
      <c r="H1021" s="27" t="s">
        <v>31</v>
      </c>
      <c r="I1021" s="32"/>
      <c r="J1021" s="32" t="s">
        <v>33</v>
      </c>
      <c r="K1021" s="32"/>
      <c r="L1021" s="68"/>
    </row>
    <row r="1022" spans="1:12" ht="12.75" hidden="1">
      <c r="A1022" s="70" t="s">
        <v>547</v>
      </c>
      <c r="B1022" s="60">
        <f t="shared" si="41"/>
      </c>
      <c r="C1022" s="27" t="s">
        <v>30</v>
      </c>
      <c r="D1022" s="40">
        <v>5.5</v>
      </c>
      <c r="E1022" s="30">
        <f t="shared" si="42"/>
        <v>11.5</v>
      </c>
      <c r="F1022" s="31" t="s">
        <v>34</v>
      </c>
      <c r="G1022" s="40">
        <v>3</v>
      </c>
      <c r="H1022" s="27" t="s">
        <v>31</v>
      </c>
      <c r="I1022" s="32"/>
      <c r="J1022" s="32" t="s">
        <v>33</v>
      </c>
      <c r="K1022" s="32"/>
      <c r="L1022" s="68"/>
    </row>
    <row r="1023" spans="1:12" ht="12.75" hidden="1">
      <c r="A1023" s="70" t="s">
        <v>766</v>
      </c>
      <c r="B1023" s="60">
        <f t="shared" si="41"/>
      </c>
      <c r="C1023" s="27" t="s">
        <v>30</v>
      </c>
      <c r="D1023" s="40">
        <v>5.5</v>
      </c>
      <c r="E1023" s="30">
        <f t="shared" si="42"/>
        <v>9.1</v>
      </c>
      <c r="F1023" s="31" t="s">
        <v>34</v>
      </c>
      <c r="G1023" s="40">
        <v>1.8</v>
      </c>
      <c r="H1023" s="27" t="s">
        <v>31</v>
      </c>
      <c r="I1023" s="32"/>
      <c r="J1023" s="32" t="s">
        <v>33</v>
      </c>
      <c r="K1023" s="32"/>
      <c r="L1023" s="68"/>
    </row>
    <row r="1024" spans="1:12" ht="12.75" hidden="1">
      <c r="A1024" s="70" t="s">
        <v>835</v>
      </c>
      <c r="B1024" s="60">
        <f t="shared" si="41"/>
      </c>
      <c r="C1024" s="27" t="s">
        <v>30</v>
      </c>
      <c r="D1024" s="40">
        <v>5.3</v>
      </c>
      <c r="E1024" s="30">
        <f t="shared" si="42"/>
        <v>10.1</v>
      </c>
      <c r="F1024" s="31" t="s">
        <v>34</v>
      </c>
      <c r="G1024" s="40">
        <v>2.4</v>
      </c>
      <c r="H1024" s="27" t="s">
        <v>31</v>
      </c>
      <c r="I1024" s="32"/>
      <c r="J1024" s="32" t="s">
        <v>33</v>
      </c>
      <c r="K1024" s="32"/>
      <c r="L1024" s="68"/>
    </row>
    <row r="1025" spans="1:12" ht="12.75" hidden="1">
      <c r="A1025" s="67">
        <v>2009</v>
      </c>
      <c r="B1025" s="60">
        <f t="shared" si="41"/>
        <v>1</v>
      </c>
      <c r="C1025" s="37" t="s">
        <v>30</v>
      </c>
      <c r="D1025" s="28">
        <v>5.28</v>
      </c>
      <c r="E1025" s="30">
        <f t="shared" si="42"/>
        <v>8.84</v>
      </c>
      <c r="F1025" s="31" t="s">
        <v>34</v>
      </c>
      <c r="G1025" s="28">
        <v>1.78</v>
      </c>
      <c r="H1025" s="27" t="s">
        <v>31</v>
      </c>
      <c r="I1025" s="27" t="s">
        <v>43</v>
      </c>
      <c r="J1025" s="27" t="s">
        <v>33</v>
      </c>
      <c r="K1025" s="27"/>
      <c r="L1025" s="68"/>
    </row>
    <row r="1026" spans="1:12" ht="12.75" hidden="1">
      <c r="A1026" s="67">
        <v>2107</v>
      </c>
      <c r="B1026" s="60">
        <f t="shared" si="41"/>
      </c>
      <c r="C1026" s="27" t="s">
        <v>30</v>
      </c>
      <c r="D1026" s="28">
        <v>5.23</v>
      </c>
      <c r="E1026" s="30">
        <f t="shared" si="42"/>
        <v>10.47</v>
      </c>
      <c r="F1026" s="31" t="s">
        <v>34</v>
      </c>
      <c r="G1026" s="28">
        <v>2.62</v>
      </c>
      <c r="H1026" s="27" t="s">
        <v>31</v>
      </c>
      <c r="I1026" s="27" t="s">
        <v>90</v>
      </c>
      <c r="J1026" s="27" t="s">
        <v>33</v>
      </c>
      <c r="K1026" s="27"/>
      <c r="L1026" s="68"/>
    </row>
    <row r="1027" spans="1:12" ht="12.75" hidden="1">
      <c r="A1027" s="70" t="s">
        <v>804</v>
      </c>
      <c r="B1027" s="60">
        <f t="shared" si="41"/>
      </c>
      <c r="C1027" s="27" t="s">
        <v>30</v>
      </c>
      <c r="D1027" s="40">
        <v>5.1</v>
      </c>
      <c r="E1027" s="30">
        <f t="shared" si="42"/>
        <v>8.399999999999999</v>
      </c>
      <c r="F1027" s="31" t="s">
        <v>34</v>
      </c>
      <c r="G1027" s="40">
        <v>1.65</v>
      </c>
      <c r="H1027" s="27" t="s">
        <v>31</v>
      </c>
      <c r="I1027" s="32"/>
      <c r="J1027" s="32" t="s">
        <v>33</v>
      </c>
      <c r="K1027" s="32"/>
      <c r="L1027" s="68"/>
    </row>
    <row r="1028" spans="1:12" ht="12.75" hidden="1">
      <c r="A1028" s="70" t="s">
        <v>531</v>
      </c>
      <c r="B1028" s="60">
        <f t="shared" si="41"/>
      </c>
      <c r="C1028" s="27" t="s">
        <v>30</v>
      </c>
      <c r="D1028" s="40">
        <v>5</v>
      </c>
      <c r="E1028" s="30">
        <f t="shared" si="42"/>
        <v>9</v>
      </c>
      <c r="F1028" s="31" t="s">
        <v>34</v>
      </c>
      <c r="G1028" s="40">
        <v>2</v>
      </c>
      <c r="H1028" s="27" t="s">
        <v>31</v>
      </c>
      <c r="I1028" s="32"/>
      <c r="J1028" s="32" t="s">
        <v>33</v>
      </c>
      <c r="K1028" s="32"/>
      <c r="L1028" s="68"/>
    </row>
    <row r="1029" spans="1:12" ht="12.75" hidden="1">
      <c r="A1029" s="70" t="s">
        <v>539</v>
      </c>
      <c r="B1029" s="60">
        <f t="shared" si="41"/>
      </c>
      <c r="C1029" s="27" t="s">
        <v>30</v>
      </c>
      <c r="D1029" s="40">
        <v>5</v>
      </c>
      <c r="E1029" s="30">
        <f t="shared" si="42"/>
        <v>8</v>
      </c>
      <c r="F1029" s="31" t="s">
        <v>34</v>
      </c>
      <c r="G1029" s="40">
        <v>1.5</v>
      </c>
      <c r="H1029" s="27" t="s">
        <v>31</v>
      </c>
      <c r="I1029" s="32"/>
      <c r="J1029" s="32" t="s">
        <v>33</v>
      </c>
      <c r="K1029" s="32"/>
      <c r="L1029" s="68"/>
    </row>
    <row r="1030" spans="1:12" ht="12.75" hidden="1">
      <c r="A1030" s="70" t="s">
        <v>820</v>
      </c>
      <c r="B1030" s="60">
        <f t="shared" si="41"/>
      </c>
      <c r="C1030" s="27" t="s">
        <v>30</v>
      </c>
      <c r="D1030" s="40">
        <v>5</v>
      </c>
      <c r="E1030" s="30">
        <f t="shared" si="42"/>
        <v>7.4</v>
      </c>
      <c r="F1030" s="31" t="s">
        <v>34</v>
      </c>
      <c r="G1030" s="40">
        <v>1.2</v>
      </c>
      <c r="H1030" s="27" t="s">
        <v>31</v>
      </c>
      <c r="I1030" s="32"/>
      <c r="J1030" s="32" t="s">
        <v>33</v>
      </c>
      <c r="K1030" s="32"/>
      <c r="L1030" s="68"/>
    </row>
    <row r="1031" spans="1:12" ht="12.75" hidden="1">
      <c r="A1031" s="67">
        <v>2901</v>
      </c>
      <c r="B1031" s="60">
        <f t="shared" si="41"/>
      </c>
      <c r="C1031" s="27" t="s">
        <v>30</v>
      </c>
      <c r="D1031" s="28">
        <v>4.7</v>
      </c>
      <c r="E1031" s="30">
        <f t="shared" si="42"/>
        <v>7.54</v>
      </c>
      <c r="F1031" s="31" t="s">
        <v>34</v>
      </c>
      <c r="G1031" s="28">
        <v>1.42</v>
      </c>
      <c r="H1031" s="37" t="s">
        <v>384</v>
      </c>
      <c r="I1031" s="27" t="s">
        <v>385</v>
      </c>
      <c r="J1031" s="27" t="s">
        <v>33</v>
      </c>
      <c r="K1031" s="27"/>
      <c r="L1031" s="68"/>
    </row>
    <row r="1032" spans="1:12" ht="12.75" hidden="1">
      <c r="A1032" s="70" t="s">
        <v>840</v>
      </c>
      <c r="B1032" s="60">
        <f t="shared" si="41"/>
      </c>
      <c r="C1032" s="27" t="s">
        <v>30</v>
      </c>
      <c r="D1032" s="40">
        <v>4.7</v>
      </c>
      <c r="E1032" s="30">
        <f t="shared" si="42"/>
        <v>8.5</v>
      </c>
      <c r="F1032" s="31" t="s">
        <v>34</v>
      </c>
      <c r="G1032" s="40">
        <v>1.9</v>
      </c>
      <c r="H1032" s="27" t="s">
        <v>31</v>
      </c>
      <c r="I1032" s="32"/>
      <c r="J1032" s="32" t="s">
        <v>33</v>
      </c>
      <c r="K1032" s="32"/>
      <c r="L1032" s="68"/>
    </row>
    <row r="1033" spans="1:12" ht="12.75" hidden="1">
      <c r="A1033" s="67">
        <v>2008</v>
      </c>
      <c r="B1033" s="60">
        <f t="shared" si="41"/>
        <v>1</v>
      </c>
      <c r="C1033" s="37" t="s">
        <v>30</v>
      </c>
      <c r="D1033" s="28">
        <v>4.47</v>
      </c>
      <c r="E1033" s="30">
        <f t="shared" si="42"/>
        <v>8.03</v>
      </c>
      <c r="F1033" s="31" t="s">
        <v>34</v>
      </c>
      <c r="G1033" s="28">
        <v>1.78</v>
      </c>
      <c r="H1033" s="27" t="s">
        <v>31</v>
      </c>
      <c r="I1033" s="27" t="s">
        <v>42</v>
      </c>
      <c r="J1033" s="27" t="s">
        <v>33</v>
      </c>
      <c r="K1033" s="27"/>
      <c r="L1033" s="68"/>
    </row>
    <row r="1034" spans="1:12" ht="12.75" hidden="1">
      <c r="A1034" s="67">
        <v>2106</v>
      </c>
      <c r="B1034" s="60">
        <f t="shared" si="41"/>
      </c>
      <c r="C1034" s="27" t="s">
        <v>30</v>
      </c>
      <c r="D1034" s="28">
        <v>4.42</v>
      </c>
      <c r="E1034" s="30">
        <f t="shared" si="42"/>
        <v>9.66</v>
      </c>
      <c r="F1034" s="31" t="s">
        <v>34</v>
      </c>
      <c r="G1034" s="28">
        <v>2.62</v>
      </c>
      <c r="H1034" s="27" t="s">
        <v>31</v>
      </c>
      <c r="I1034" s="32" t="s">
        <v>89</v>
      </c>
      <c r="J1034" s="27" t="s">
        <v>33</v>
      </c>
      <c r="K1034" s="32"/>
      <c r="L1034" s="68"/>
    </row>
    <row r="1035" spans="1:12" ht="12.75" hidden="1">
      <c r="A1035" s="70" t="s">
        <v>645</v>
      </c>
      <c r="B1035" s="60">
        <f t="shared" si="41"/>
      </c>
      <c r="C1035" s="27" t="s">
        <v>30</v>
      </c>
      <c r="D1035" s="40">
        <v>4.38</v>
      </c>
      <c r="E1035" s="30">
        <f t="shared" si="42"/>
        <v>6.859999999999999</v>
      </c>
      <c r="F1035" s="31" t="s">
        <v>34</v>
      </c>
      <c r="G1035" s="40">
        <v>1.24</v>
      </c>
      <c r="H1035" s="27" t="s">
        <v>31</v>
      </c>
      <c r="I1035" s="32"/>
      <c r="J1035" s="32" t="s">
        <v>33</v>
      </c>
      <c r="K1035" s="32"/>
      <c r="L1035" s="68"/>
    </row>
    <row r="1036" spans="1:12" ht="12.75" hidden="1">
      <c r="A1036" s="67">
        <v>2201</v>
      </c>
      <c r="B1036" s="60">
        <f t="shared" si="41"/>
      </c>
      <c r="C1036" s="27" t="s">
        <v>30</v>
      </c>
      <c r="D1036" s="28">
        <v>4.34</v>
      </c>
      <c r="E1036" s="30">
        <f t="shared" si="42"/>
        <v>11.399999999999999</v>
      </c>
      <c r="F1036" s="31" t="s">
        <v>34</v>
      </c>
      <c r="G1036" s="28">
        <v>3.53</v>
      </c>
      <c r="H1036" s="27" t="s">
        <v>31</v>
      </c>
      <c r="I1036" s="38" t="s">
        <v>162</v>
      </c>
      <c r="J1036" s="27" t="s">
        <v>33</v>
      </c>
      <c r="K1036" s="38"/>
      <c r="L1036" s="68"/>
    </row>
    <row r="1037" spans="1:12" ht="12.75" hidden="1">
      <c r="A1037" s="67">
        <v>9770</v>
      </c>
      <c r="B1037" s="60">
        <f t="shared" si="41"/>
      </c>
      <c r="C1037" s="27" t="s">
        <v>30</v>
      </c>
      <c r="D1037" s="28">
        <v>4.2</v>
      </c>
      <c r="E1037" s="31" t="s">
        <v>34</v>
      </c>
      <c r="F1037" s="31" t="s">
        <v>34</v>
      </c>
      <c r="G1037" s="28">
        <v>1.9</v>
      </c>
      <c r="H1037" s="27" t="s">
        <v>408</v>
      </c>
      <c r="I1037" s="37" t="s">
        <v>34</v>
      </c>
      <c r="J1037" s="27" t="s">
        <v>409</v>
      </c>
      <c r="K1037" s="27"/>
      <c r="L1037" s="68"/>
    </row>
    <row r="1038" spans="1:12" ht="12.75" hidden="1">
      <c r="A1038" s="67">
        <v>9770</v>
      </c>
      <c r="B1038" s="60">
        <f t="shared" si="41"/>
      </c>
      <c r="C1038" s="27" t="s">
        <v>30</v>
      </c>
      <c r="D1038" s="28">
        <v>4.2</v>
      </c>
      <c r="E1038" s="28">
        <f aca="true" t="shared" si="43" ref="E1038:E1045">D1038+(G1038*2)</f>
        <v>8</v>
      </c>
      <c r="F1038" s="28"/>
      <c r="G1038" s="28">
        <v>1.9</v>
      </c>
      <c r="H1038" s="27" t="s">
        <v>408</v>
      </c>
      <c r="I1038" s="27"/>
      <c r="J1038" s="27" t="s">
        <v>33</v>
      </c>
      <c r="K1038" s="27" t="s">
        <v>428</v>
      </c>
      <c r="L1038" s="68"/>
    </row>
    <row r="1039" spans="1:12" ht="12.75" hidden="1">
      <c r="A1039" s="70" t="s">
        <v>680</v>
      </c>
      <c r="B1039" s="60">
        <f t="shared" si="41"/>
      </c>
      <c r="C1039" s="27" t="s">
        <v>30</v>
      </c>
      <c r="D1039" s="40">
        <v>4</v>
      </c>
      <c r="E1039" s="30">
        <f t="shared" si="43"/>
        <v>6.4</v>
      </c>
      <c r="F1039" s="31" t="s">
        <v>34</v>
      </c>
      <c r="G1039" s="40">
        <v>1.2</v>
      </c>
      <c r="H1039" s="27" t="s">
        <v>31</v>
      </c>
      <c r="I1039" s="32"/>
      <c r="J1039" s="32" t="s">
        <v>33</v>
      </c>
      <c r="K1039" s="32"/>
      <c r="L1039" s="68"/>
    </row>
    <row r="1040" spans="1:12" ht="12.75" hidden="1">
      <c r="A1040" s="70" t="s">
        <v>757</v>
      </c>
      <c r="B1040" s="60">
        <f t="shared" si="41"/>
      </c>
      <c r="C1040" s="27" t="s">
        <v>30</v>
      </c>
      <c r="D1040" s="40">
        <v>4</v>
      </c>
      <c r="E1040" s="30">
        <f t="shared" si="43"/>
        <v>7</v>
      </c>
      <c r="F1040" s="31" t="s">
        <v>34</v>
      </c>
      <c r="G1040" s="40">
        <v>1.5</v>
      </c>
      <c r="H1040" s="27" t="s">
        <v>31</v>
      </c>
      <c r="I1040" s="32"/>
      <c r="J1040" s="32" t="s">
        <v>33</v>
      </c>
      <c r="K1040" s="32"/>
      <c r="L1040" s="68"/>
    </row>
    <row r="1041" spans="1:12" ht="12.75" hidden="1">
      <c r="A1041" s="70" t="s">
        <v>825</v>
      </c>
      <c r="B1041" s="60">
        <f t="shared" si="41"/>
      </c>
      <c r="C1041" s="27" t="s">
        <v>30</v>
      </c>
      <c r="D1041" s="40">
        <v>4</v>
      </c>
      <c r="E1041" s="30">
        <f t="shared" si="43"/>
        <v>6</v>
      </c>
      <c r="F1041" s="31" t="s">
        <v>34</v>
      </c>
      <c r="G1041" s="40">
        <v>1</v>
      </c>
      <c r="H1041" s="27" t="s">
        <v>31</v>
      </c>
      <c r="I1041" s="32"/>
      <c r="J1041" s="32" t="s">
        <v>33</v>
      </c>
      <c r="K1041" s="32"/>
      <c r="L1041" s="68"/>
    </row>
    <row r="1042" spans="1:12" ht="12.75" hidden="1">
      <c r="A1042" s="70" t="s">
        <v>868</v>
      </c>
      <c r="B1042" s="60">
        <f t="shared" si="41"/>
      </c>
      <c r="C1042" s="27" t="s">
        <v>30</v>
      </c>
      <c r="D1042" s="40">
        <v>4</v>
      </c>
      <c r="E1042" s="30">
        <f t="shared" si="43"/>
        <v>8</v>
      </c>
      <c r="F1042" s="31" t="s">
        <v>34</v>
      </c>
      <c r="G1042" s="40">
        <v>2</v>
      </c>
      <c r="H1042" s="27" t="s">
        <v>31</v>
      </c>
      <c r="I1042" s="32"/>
      <c r="J1042" s="32" t="s">
        <v>33</v>
      </c>
      <c r="K1042" s="32"/>
      <c r="L1042" s="68"/>
    </row>
    <row r="1043" spans="1:12" ht="12.75" hidden="1">
      <c r="A1043" s="70" t="s">
        <v>647</v>
      </c>
      <c r="B1043" s="60">
        <f t="shared" si="41"/>
      </c>
      <c r="C1043" s="27" t="s">
        <v>30</v>
      </c>
      <c r="D1043" s="40">
        <v>3.8</v>
      </c>
      <c r="E1043" s="30">
        <f t="shared" si="43"/>
        <v>6.8</v>
      </c>
      <c r="F1043" s="31" t="s">
        <v>34</v>
      </c>
      <c r="G1043" s="40">
        <v>1.5</v>
      </c>
      <c r="H1043" s="27" t="s">
        <v>31</v>
      </c>
      <c r="I1043" s="32"/>
      <c r="J1043" s="32" t="s">
        <v>33</v>
      </c>
      <c r="K1043" s="32"/>
      <c r="L1043" s="68"/>
    </row>
    <row r="1044" spans="1:12" ht="12.75" hidden="1">
      <c r="A1044" s="67">
        <v>2007</v>
      </c>
      <c r="B1044" s="60">
        <f t="shared" si="41"/>
        <v>1</v>
      </c>
      <c r="C1044" s="37" t="s">
        <v>30</v>
      </c>
      <c r="D1044" s="28">
        <v>3.68</v>
      </c>
      <c r="E1044" s="30">
        <f t="shared" si="43"/>
        <v>7.24</v>
      </c>
      <c r="F1044" s="31" t="s">
        <v>34</v>
      </c>
      <c r="G1044" s="28">
        <v>1.78</v>
      </c>
      <c r="H1044" s="27" t="s">
        <v>31</v>
      </c>
      <c r="I1044" s="27" t="s">
        <v>41</v>
      </c>
      <c r="J1044" s="27" t="s">
        <v>33</v>
      </c>
      <c r="K1044" s="27"/>
      <c r="L1044" s="68"/>
    </row>
    <row r="1045" spans="1:12" ht="12.75" hidden="1">
      <c r="A1045" s="67">
        <v>2105</v>
      </c>
      <c r="B1045" s="60">
        <f t="shared" si="41"/>
      </c>
      <c r="C1045" s="27" t="s">
        <v>30</v>
      </c>
      <c r="D1045" s="28">
        <v>3.63</v>
      </c>
      <c r="E1045" s="30">
        <f t="shared" si="43"/>
        <v>8.870000000000001</v>
      </c>
      <c r="F1045" s="31" t="s">
        <v>34</v>
      </c>
      <c r="G1045" s="28">
        <v>2.62</v>
      </c>
      <c r="H1045" s="27" t="s">
        <v>31</v>
      </c>
      <c r="I1045" s="32" t="s">
        <v>88</v>
      </c>
      <c r="J1045" s="27" t="s">
        <v>33</v>
      </c>
      <c r="K1045" s="32"/>
      <c r="L1045" s="68"/>
    </row>
    <row r="1046" spans="1:12" ht="12.75" hidden="1">
      <c r="A1046" s="67">
        <v>9769</v>
      </c>
      <c r="B1046" s="60">
        <f t="shared" si="41"/>
      </c>
      <c r="C1046" s="27" t="s">
        <v>30</v>
      </c>
      <c r="D1046" s="28">
        <v>3.2</v>
      </c>
      <c r="E1046" s="30"/>
      <c r="F1046" s="31"/>
      <c r="G1046" s="28">
        <v>1.8</v>
      </c>
      <c r="H1046" s="27" t="s">
        <v>408</v>
      </c>
      <c r="I1046" s="27"/>
      <c r="J1046" s="27" t="s">
        <v>409</v>
      </c>
      <c r="K1046" s="27"/>
      <c r="L1046" s="68"/>
    </row>
    <row r="1047" spans="1:12" ht="12.75" hidden="1">
      <c r="A1047" s="67">
        <v>9769</v>
      </c>
      <c r="B1047" s="60">
        <f t="shared" si="41"/>
      </c>
      <c r="C1047" s="27" t="s">
        <v>30</v>
      </c>
      <c r="D1047" s="28">
        <v>3.2</v>
      </c>
      <c r="E1047" s="28">
        <f aca="true" t="shared" si="44" ref="E1047:E1088">D1047+(G1047*2)</f>
        <v>6.800000000000001</v>
      </c>
      <c r="F1047" s="28"/>
      <c r="G1047" s="28">
        <v>1.8</v>
      </c>
      <c r="H1047" s="27" t="s">
        <v>408</v>
      </c>
      <c r="I1047" s="27"/>
      <c r="J1047" s="27" t="s">
        <v>33</v>
      </c>
      <c r="K1047" s="27" t="s">
        <v>428</v>
      </c>
      <c r="L1047" s="68"/>
    </row>
    <row r="1048" spans="1:12" ht="12.75" hidden="1">
      <c r="A1048" s="70" t="s">
        <v>908</v>
      </c>
      <c r="B1048" s="60">
        <f t="shared" si="41"/>
      </c>
      <c r="C1048" s="27" t="s">
        <v>30</v>
      </c>
      <c r="D1048" s="40">
        <v>3.15</v>
      </c>
      <c r="E1048" s="30">
        <f t="shared" si="44"/>
        <v>8.35</v>
      </c>
      <c r="F1048" s="31" t="s">
        <v>34</v>
      </c>
      <c r="G1048" s="40">
        <v>2.6</v>
      </c>
      <c r="H1048" s="27" t="s">
        <v>31</v>
      </c>
      <c r="I1048" s="32"/>
      <c r="J1048" s="32" t="s">
        <v>33</v>
      </c>
      <c r="K1048" s="32"/>
      <c r="L1048" s="68"/>
    </row>
    <row r="1049" spans="1:12" ht="12.75" hidden="1">
      <c r="A1049" s="67">
        <v>9044</v>
      </c>
      <c r="B1049" s="60">
        <f t="shared" si="41"/>
      </c>
      <c r="C1049" s="27" t="s">
        <v>30</v>
      </c>
      <c r="D1049" s="28">
        <v>3</v>
      </c>
      <c r="E1049" s="28">
        <f t="shared" si="44"/>
        <v>6</v>
      </c>
      <c r="F1049" s="28"/>
      <c r="G1049" s="28">
        <v>1.5</v>
      </c>
      <c r="H1049" s="27" t="s">
        <v>408</v>
      </c>
      <c r="I1049" s="27"/>
      <c r="J1049" s="27" t="s">
        <v>33</v>
      </c>
      <c r="K1049" s="27" t="s">
        <v>428</v>
      </c>
      <c r="L1049" s="68"/>
    </row>
    <row r="1050" spans="1:12" ht="12.75" hidden="1">
      <c r="A1050" s="70" t="s">
        <v>682</v>
      </c>
      <c r="B1050" s="60">
        <f t="shared" si="41"/>
      </c>
      <c r="C1050" s="27" t="s">
        <v>30</v>
      </c>
      <c r="D1050" s="40">
        <v>3</v>
      </c>
      <c r="E1050" s="30">
        <f t="shared" si="44"/>
        <v>5</v>
      </c>
      <c r="F1050" s="31" t="s">
        <v>34</v>
      </c>
      <c r="G1050" s="40">
        <v>1</v>
      </c>
      <c r="H1050" s="27" t="s">
        <v>31</v>
      </c>
      <c r="I1050" s="32"/>
      <c r="J1050" s="32" t="s">
        <v>33</v>
      </c>
      <c r="K1050" s="32"/>
      <c r="L1050" s="68"/>
    </row>
    <row r="1051" spans="1:12" ht="12.75" hidden="1">
      <c r="A1051" s="67">
        <v>2006</v>
      </c>
      <c r="B1051" s="60">
        <f t="shared" si="41"/>
        <v>1</v>
      </c>
      <c r="C1051" s="37" t="s">
        <v>30</v>
      </c>
      <c r="D1051" s="28">
        <v>2.9</v>
      </c>
      <c r="E1051" s="30">
        <f t="shared" si="44"/>
        <v>6.46</v>
      </c>
      <c r="F1051" s="31" t="s">
        <v>34</v>
      </c>
      <c r="G1051" s="28">
        <v>1.78</v>
      </c>
      <c r="H1051" s="27" t="s">
        <v>31</v>
      </c>
      <c r="I1051" s="27" t="s">
        <v>40</v>
      </c>
      <c r="J1051" s="27" t="s">
        <v>33</v>
      </c>
      <c r="K1051" s="27"/>
      <c r="L1051" s="68"/>
    </row>
    <row r="1052" spans="1:12" ht="12.75" hidden="1">
      <c r="A1052" s="67">
        <v>2104</v>
      </c>
      <c r="B1052" s="60">
        <f aca="true" t="shared" si="45" ref="B1052:B1093">IF(G1052=$D$5,IF(D1052&lt;$D$3,IF(I1052&lt;&gt;0,1,""),""),"")</f>
      </c>
      <c r="C1052" s="27" t="s">
        <v>30</v>
      </c>
      <c r="D1052" s="28">
        <v>2.84</v>
      </c>
      <c r="E1052" s="30">
        <f t="shared" si="44"/>
        <v>8.08</v>
      </c>
      <c r="F1052" s="31" t="s">
        <v>34</v>
      </c>
      <c r="G1052" s="28">
        <v>2.62</v>
      </c>
      <c r="H1052" s="27" t="s">
        <v>31</v>
      </c>
      <c r="I1052" s="32" t="s">
        <v>87</v>
      </c>
      <c r="J1052" s="27" t="s">
        <v>33</v>
      </c>
      <c r="K1052" s="32"/>
      <c r="L1052" s="68"/>
    </row>
    <row r="1053" spans="1:12" ht="12.75" hidden="1">
      <c r="A1053" s="70" t="s">
        <v>904</v>
      </c>
      <c r="B1053" s="60">
        <f t="shared" si="45"/>
      </c>
      <c r="C1053" s="27" t="s">
        <v>30</v>
      </c>
      <c r="D1053" s="40">
        <v>2.8</v>
      </c>
      <c r="E1053" s="30">
        <f t="shared" si="44"/>
        <v>6</v>
      </c>
      <c r="F1053" s="31" t="s">
        <v>34</v>
      </c>
      <c r="G1053" s="40">
        <v>1.6</v>
      </c>
      <c r="H1053" s="27" t="s">
        <v>31</v>
      </c>
      <c r="I1053" s="32"/>
      <c r="J1053" s="32" t="s">
        <v>33</v>
      </c>
      <c r="K1053" s="32"/>
      <c r="L1053" s="68"/>
    </row>
    <row r="1054" spans="1:12" ht="12.75" hidden="1">
      <c r="A1054" s="67">
        <v>2005</v>
      </c>
      <c r="B1054" s="60">
        <f t="shared" si="45"/>
        <v>1</v>
      </c>
      <c r="C1054" s="37" t="s">
        <v>30</v>
      </c>
      <c r="D1054" s="28">
        <v>2.57</v>
      </c>
      <c r="E1054" s="30">
        <f t="shared" si="44"/>
        <v>6.13</v>
      </c>
      <c r="F1054" s="31" t="s">
        <v>34</v>
      </c>
      <c r="G1054" s="28">
        <v>1.78</v>
      </c>
      <c r="H1054" s="27" t="s">
        <v>31</v>
      </c>
      <c r="I1054" s="27" t="s">
        <v>39</v>
      </c>
      <c r="J1054" s="27" t="s">
        <v>33</v>
      </c>
      <c r="K1054" s="27"/>
      <c r="L1054" s="68"/>
    </row>
    <row r="1055" spans="1:12" ht="12.75" hidden="1">
      <c r="A1055" s="70" t="s">
        <v>773</v>
      </c>
      <c r="B1055" s="60">
        <f t="shared" si="45"/>
      </c>
      <c r="C1055" s="27" t="s">
        <v>30</v>
      </c>
      <c r="D1055" s="40">
        <v>2.3</v>
      </c>
      <c r="E1055" s="30">
        <f t="shared" si="44"/>
        <v>5.9</v>
      </c>
      <c r="F1055" s="31" t="s">
        <v>34</v>
      </c>
      <c r="G1055" s="40">
        <v>1.8</v>
      </c>
      <c r="H1055" s="27" t="s">
        <v>31</v>
      </c>
      <c r="I1055" s="32"/>
      <c r="J1055" s="32" t="s">
        <v>33</v>
      </c>
      <c r="K1055" s="32"/>
      <c r="L1055" s="68"/>
    </row>
    <row r="1056" spans="1:12" ht="12.75" hidden="1">
      <c r="A1056" s="70" t="s">
        <v>834</v>
      </c>
      <c r="B1056" s="60">
        <f t="shared" si="45"/>
      </c>
      <c r="C1056" s="27" t="s">
        <v>30</v>
      </c>
      <c r="D1056" s="40">
        <v>2.25</v>
      </c>
      <c r="E1056" s="30">
        <f t="shared" si="44"/>
        <v>5.51</v>
      </c>
      <c r="F1056" s="31" t="s">
        <v>34</v>
      </c>
      <c r="G1056" s="40">
        <v>1.63</v>
      </c>
      <c r="H1056" s="27" t="s">
        <v>31</v>
      </c>
      <c r="I1056" s="32"/>
      <c r="J1056" s="32" t="s">
        <v>33</v>
      </c>
      <c r="K1056" s="32"/>
      <c r="L1056" s="68"/>
    </row>
    <row r="1057" spans="1:12" ht="12.75" hidden="1">
      <c r="A1057" s="67">
        <v>2103</v>
      </c>
      <c r="B1057" s="60">
        <f t="shared" si="45"/>
      </c>
      <c r="C1057" s="27" t="s">
        <v>30</v>
      </c>
      <c r="D1057" s="28">
        <v>2.06</v>
      </c>
      <c r="E1057" s="30">
        <f t="shared" si="44"/>
        <v>7.300000000000001</v>
      </c>
      <c r="F1057" s="31" t="s">
        <v>34</v>
      </c>
      <c r="G1057" s="28">
        <v>2.62</v>
      </c>
      <c r="H1057" s="27" t="s">
        <v>31</v>
      </c>
      <c r="I1057" s="32" t="s">
        <v>86</v>
      </c>
      <c r="J1057" s="27" t="s">
        <v>33</v>
      </c>
      <c r="K1057" s="32"/>
      <c r="L1057" s="68"/>
    </row>
    <row r="1058" spans="1:12" ht="12.75" hidden="1">
      <c r="A1058" s="67">
        <v>7973</v>
      </c>
      <c r="B1058" s="60">
        <f t="shared" si="45"/>
      </c>
      <c r="C1058" s="27" t="s">
        <v>30</v>
      </c>
      <c r="D1058" s="28">
        <v>2</v>
      </c>
      <c r="E1058" s="28">
        <f t="shared" si="44"/>
        <v>5.6</v>
      </c>
      <c r="F1058" s="28"/>
      <c r="G1058" s="28">
        <v>1.8</v>
      </c>
      <c r="H1058" s="27" t="s">
        <v>31</v>
      </c>
      <c r="I1058" s="27" t="s">
        <v>427</v>
      </c>
      <c r="J1058" s="27" t="s">
        <v>33</v>
      </c>
      <c r="K1058" s="27">
        <v>20</v>
      </c>
      <c r="L1058" s="68">
        <v>7973</v>
      </c>
    </row>
    <row r="1059" spans="1:12" ht="12.75" hidden="1">
      <c r="A1059" s="70" t="s">
        <v>752</v>
      </c>
      <c r="B1059" s="60">
        <f t="shared" si="45"/>
      </c>
      <c r="C1059" s="27" t="s">
        <v>30</v>
      </c>
      <c r="D1059" s="40">
        <v>2</v>
      </c>
      <c r="E1059" s="30">
        <f t="shared" si="44"/>
        <v>4</v>
      </c>
      <c r="F1059" s="31" t="s">
        <v>34</v>
      </c>
      <c r="G1059" s="40">
        <v>1</v>
      </c>
      <c r="H1059" s="27" t="s">
        <v>31</v>
      </c>
      <c r="I1059" s="32"/>
      <c r="J1059" s="32" t="s">
        <v>33</v>
      </c>
      <c r="K1059" s="32"/>
      <c r="L1059" s="68"/>
    </row>
    <row r="1060" spans="1:12" ht="12.75" hidden="1">
      <c r="A1060" s="67">
        <v>2004</v>
      </c>
      <c r="B1060" s="60">
        <f t="shared" si="45"/>
        <v>1</v>
      </c>
      <c r="C1060" s="37" t="s">
        <v>30</v>
      </c>
      <c r="D1060" s="28">
        <v>1.78</v>
      </c>
      <c r="E1060" s="30">
        <f t="shared" si="44"/>
        <v>5.34</v>
      </c>
      <c r="F1060" s="31" t="s">
        <v>34</v>
      </c>
      <c r="G1060" s="28">
        <v>1.78</v>
      </c>
      <c r="H1060" s="27" t="s">
        <v>31</v>
      </c>
      <c r="I1060" s="27" t="s">
        <v>38</v>
      </c>
      <c r="J1060" s="27" t="s">
        <v>33</v>
      </c>
      <c r="K1060" s="27"/>
      <c r="L1060" s="68"/>
    </row>
    <row r="1061" spans="1:12" ht="12.75" hidden="1">
      <c r="A1061" s="70" t="s">
        <v>793</v>
      </c>
      <c r="B1061" s="60">
        <f t="shared" si="45"/>
      </c>
      <c r="C1061" s="27" t="s">
        <v>30</v>
      </c>
      <c r="D1061" s="40">
        <v>1.5</v>
      </c>
      <c r="E1061" s="30">
        <f t="shared" si="44"/>
        <v>3.5</v>
      </c>
      <c r="F1061" s="31" t="s">
        <v>34</v>
      </c>
      <c r="G1061" s="40">
        <v>1</v>
      </c>
      <c r="H1061" s="27" t="s">
        <v>31</v>
      </c>
      <c r="I1061" s="32"/>
      <c r="J1061" s="32" t="s">
        <v>33</v>
      </c>
      <c r="K1061" s="32"/>
      <c r="L1061" s="68"/>
    </row>
    <row r="1062" spans="1:12" ht="12.75" hidden="1">
      <c r="A1062" s="67">
        <v>2003</v>
      </c>
      <c r="B1062" s="60">
        <f t="shared" si="45"/>
      </c>
      <c r="C1062" s="37" t="s">
        <v>30</v>
      </c>
      <c r="D1062" s="28">
        <v>1.42</v>
      </c>
      <c r="E1062" s="30">
        <f t="shared" si="44"/>
        <v>4.46</v>
      </c>
      <c r="F1062" s="31" t="s">
        <v>34</v>
      </c>
      <c r="G1062" s="28">
        <v>1.52</v>
      </c>
      <c r="H1062" s="27" t="s">
        <v>31</v>
      </c>
      <c r="I1062" s="27" t="s">
        <v>37</v>
      </c>
      <c r="J1062" s="27" t="s">
        <v>33</v>
      </c>
      <c r="K1062" s="27"/>
      <c r="L1062" s="68"/>
    </row>
    <row r="1063" spans="1:12" ht="12.75" hidden="1">
      <c r="A1063" s="67">
        <v>2102</v>
      </c>
      <c r="B1063" s="60">
        <f t="shared" si="45"/>
      </c>
      <c r="C1063" s="27" t="s">
        <v>30</v>
      </c>
      <c r="D1063" s="28">
        <v>1.24</v>
      </c>
      <c r="E1063" s="30">
        <f t="shared" si="44"/>
        <v>6.48</v>
      </c>
      <c r="F1063" s="31" t="s">
        <v>34</v>
      </c>
      <c r="G1063" s="28">
        <v>2.62</v>
      </c>
      <c r="H1063" s="27" t="s">
        <v>31</v>
      </c>
      <c r="I1063" s="32" t="s">
        <v>85</v>
      </c>
      <c r="J1063" s="27" t="s">
        <v>33</v>
      </c>
      <c r="K1063" s="32"/>
      <c r="L1063" s="68"/>
    </row>
    <row r="1064" spans="1:12" ht="12.75" hidden="1">
      <c r="A1064" s="67">
        <v>2002</v>
      </c>
      <c r="B1064" s="60">
        <f t="shared" si="45"/>
      </c>
      <c r="C1064" s="37" t="s">
        <v>30</v>
      </c>
      <c r="D1064" s="28">
        <v>1.07</v>
      </c>
      <c r="E1064" s="30">
        <f t="shared" si="44"/>
        <v>3.6100000000000003</v>
      </c>
      <c r="F1064" s="31" t="s">
        <v>34</v>
      </c>
      <c r="G1064" s="28">
        <v>1.27</v>
      </c>
      <c r="H1064" s="27" t="s">
        <v>31</v>
      </c>
      <c r="I1064" s="27" t="s">
        <v>36</v>
      </c>
      <c r="J1064" s="27" t="s">
        <v>33</v>
      </c>
      <c r="K1064" s="27"/>
      <c r="L1064" s="68"/>
    </row>
    <row r="1065" spans="1:12" ht="12.75" hidden="1">
      <c r="A1065" s="67">
        <v>2001</v>
      </c>
      <c r="B1065" s="60">
        <f t="shared" si="45"/>
      </c>
      <c r="C1065" s="37" t="s">
        <v>30</v>
      </c>
      <c r="D1065" s="28">
        <v>0.74</v>
      </c>
      <c r="E1065" s="30">
        <f t="shared" si="44"/>
        <v>2.7800000000000002</v>
      </c>
      <c r="F1065" s="31" t="s">
        <v>34</v>
      </c>
      <c r="G1065" s="28">
        <v>1.02</v>
      </c>
      <c r="H1065" s="27" t="s">
        <v>31</v>
      </c>
      <c r="I1065" s="29" t="s">
        <v>35</v>
      </c>
      <c r="J1065" s="27" t="s">
        <v>33</v>
      </c>
      <c r="K1065" s="27"/>
      <c r="L1065" s="68"/>
    </row>
    <row r="1066" spans="1:12" ht="12.75" hidden="1">
      <c r="A1066" s="70" t="s">
        <v>457</v>
      </c>
      <c r="B1066" s="60">
        <f t="shared" si="45"/>
      </c>
      <c r="C1066" s="27" t="s">
        <v>30</v>
      </c>
      <c r="D1066" s="40">
        <v>0</v>
      </c>
      <c r="E1066" s="30">
        <f t="shared" si="44"/>
        <v>0</v>
      </c>
      <c r="F1066" s="31" t="s">
        <v>34</v>
      </c>
      <c r="G1066" s="40">
        <v>0</v>
      </c>
      <c r="H1066" s="27" t="s">
        <v>31</v>
      </c>
      <c r="I1066" s="32"/>
      <c r="J1066" s="32" t="s">
        <v>33</v>
      </c>
      <c r="K1066" s="32"/>
      <c r="L1066" s="68"/>
    </row>
    <row r="1067" spans="1:12" ht="12.75" hidden="1">
      <c r="A1067" s="70" t="s">
        <v>465</v>
      </c>
      <c r="B1067" s="60">
        <f t="shared" si="45"/>
      </c>
      <c r="C1067" s="27" t="s">
        <v>30</v>
      </c>
      <c r="D1067" s="40">
        <v>0</v>
      </c>
      <c r="E1067" s="30">
        <f t="shared" si="44"/>
        <v>0</v>
      </c>
      <c r="F1067" s="31" t="s">
        <v>34</v>
      </c>
      <c r="G1067" s="40">
        <v>0</v>
      </c>
      <c r="H1067" s="27" t="s">
        <v>31</v>
      </c>
      <c r="I1067" s="32"/>
      <c r="J1067" s="32" t="s">
        <v>33</v>
      </c>
      <c r="K1067" s="32"/>
      <c r="L1067" s="68"/>
    </row>
    <row r="1068" spans="1:12" ht="12.75" hidden="1">
      <c r="A1068" s="70" t="s">
        <v>484</v>
      </c>
      <c r="B1068" s="60">
        <f t="shared" si="45"/>
      </c>
      <c r="C1068" s="27" t="s">
        <v>30</v>
      </c>
      <c r="D1068" s="40">
        <v>0</v>
      </c>
      <c r="E1068" s="30">
        <f t="shared" si="44"/>
        <v>0</v>
      </c>
      <c r="F1068" s="31" t="s">
        <v>34</v>
      </c>
      <c r="G1068" s="40">
        <v>0</v>
      </c>
      <c r="H1068" s="27" t="s">
        <v>31</v>
      </c>
      <c r="I1068" s="32"/>
      <c r="J1068" s="32" t="s">
        <v>33</v>
      </c>
      <c r="K1068" s="32"/>
      <c r="L1068" s="68"/>
    </row>
    <row r="1069" spans="1:12" ht="12.75" hidden="1">
      <c r="A1069" s="70" t="s">
        <v>485</v>
      </c>
      <c r="B1069" s="60">
        <f t="shared" si="45"/>
      </c>
      <c r="C1069" s="27" t="s">
        <v>30</v>
      </c>
      <c r="D1069" s="40">
        <v>0</v>
      </c>
      <c r="E1069" s="30">
        <f t="shared" si="44"/>
        <v>0</v>
      </c>
      <c r="F1069" s="31" t="s">
        <v>34</v>
      </c>
      <c r="G1069" s="40">
        <v>0</v>
      </c>
      <c r="H1069" s="27" t="s">
        <v>31</v>
      </c>
      <c r="I1069" s="32"/>
      <c r="J1069" s="32" t="s">
        <v>33</v>
      </c>
      <c r="K1069" s="32"/>
      <c r="L1069" s="68"/>
    </row>
    <row r="1070" spans="1:12" ht="12.75" hidden="1">
      <c r="A1070" s="70" t="s">
        <v>486</v>
      </c>
      <c r="B1070" s="60">
        <f t="shared" si="45"/>
      </c>
      <c r="C1070" s="27" t="s">
        <v>30</v>
      </c>
      <c r="D1070" s="40">
        <v>0</v>
      </c>
      <c r="E1070" s="30">
        <f t="shared" si="44"/>
        <v>0</v>
      </c>
      <c r="F1070" s="31" t="s">
        <v>34</v>
      </c>
      <c r="G1070" s="40">
        <v>0</v>
      </c>
      <c r="H1070" s="27" t="s">
        <v>31</v>
      </c>
      <c r="I1070" s="32"/>
      <c r="J1070" s="32" t="s">
        <v>33</v>
      </c>
      <c r="K1070" s="32"/>
      <c r="L1070" s="68"/>
    </row>
    <row r="1071" spans="1:12" ht="12.75" hidden="1">
      <c r="A1071" s="70" t="s">
        <v>491</v>
      </c>
      <c r="B1071" s="60">
        <f t="shared" si="45"/>
      </c>
      <c r="C1071" s="27" t="s">
        <v>30</v>
      </c>
      <c r="D1071" s="40">
        <v>0</v>
      </c>
      <c r="E1071" s="30">
        <f t="shared" si="44"/>
        <v>0</v>
      </c>
      <c r="F1071" s="31" t="s">
        <v>34</v>
      </c>
      <c r="G1071" s="40">
        <v>0</v>
      </c>
      <c r="H1071" s="27" t="s">
        <v>31</v>
      </c>
      <c r="I1071" s="32"/>
      <c r="J1071" s="32" t="s">
        <v>33</v>
      </c>
      <c r="K1071" s="32"/>
      <c r="L1071" s="68"/>
    </row>
    <row r="1072" spans="1:12" ht="12.75" hidden="1">
      <c r="A1072" s="70" t="s">
        <v>504</v>
      </c>
      <c r="B1072" s="60">
        <f t="shared" si="45"/>
      </c>
      <c r="C1072" s="27" t="s">
        <v>30</v>
      </c>
      <c r="D1072" s="40">
        <v>0</v>
      </c>
      <c r="E1072" s="30">
        <f t="shared" si="44"/>
        <v>0</v>
      </c>
      <c r="F1072" s="31" t="s">
        <v>34</v>
      </c>
      <c r="G1072" s="40">
        <v>0</v>
      </c>
      <c r="H1072" s="27" t="s">
        <v>31</v>
      </c>
      <c r="I1072" s="32"/>
      <c r="J1072" s="32" t="s">
        <v>33</v>
      </c>
      <c r="K1072" s="32"/>
      <c r="L1072" s="68"/>
    </row>
    <row r="1073" spans="1:12" ht="12.75" hidden="1">
      <c r="A1073" s="70" t="s">
        <v>508</v>
      </c>
      <c r="B1073" s="60">
        <f t="shared" si="45"/>
      </c>
      <c r="C1073" s="27" t="s">
        <v>30</v>
      </c>
      <c r="D1073" s="40">
        <v>0</v>
      </c>
      <c r="E1073" s="30">
        <f t="shared" si="44"/>
        <v>0</v>
      </c>
      <c r="F1073" s="31" t="s">
        <v>34</v>
      </c>
      <c r="G1073" s="40">
        <v>0</v>
      </c>
      <c r="H1073" s="27" t="s">
        <v>31</v>
      </c>
      <c r="I1073" s="32"/>
      <c r="J1073" s="32" t="s">
        <v>33</v>
      </c>
      <c r="K1073" s="32"/>
      <c r="L1073" s="68"/>
    </row>
    <row r="1074" spans="1:12" ht="12.75" hidden="1">
      <c r="A1074" s="70" t="s">
        <v>509</v>
      </c>
      <c r="B1074" s="60">
        <f t="shared" si="45"/>
      </c>
      <c r="C1074" s="27" t="s">
        <v>30</v>
      </c>
      <c r="D1074" s="40">
        <v>0</v>
      </c>
      <c r="E1074" s="30">
        <f t="shared" si="44"/>
        <v>0</v>
      </c>
      <c r="F1074" s="31" t="s">
        <v>34</v>
      </c>
      <c r="G1074" s="40">
        <v>0</v>
      </c>
      <c r="H1074" s="27" t="s">
        <v>31</v>
      </c>
      <c r="I1074" s="32"/>
      <c r="J1074" s="32" t="s">
        <v>33</v>
      </c>
      <c r="K1074" s="32"/>
      <c r="L1074" s="68"/>
    </row>
    <row r="1075" spans="1:12" ht="12.75" hidden="1">
      <c r="A1075" s="70" t="s">
        <v>524</v>
      </c>
      <c r="B1075" s="60">
        <f t="shared" si="45"/>
      </c>
      <c r="C1075" s="27" t="s">
        <v>30</v>
      </c>
      <c r="D1075" s="40">
        <v>0</v>
      </c>
      <c r="E1075" s="30">
        <f t="shared" si="44"/>
        <v>0</v>
      </c>
      <c r="F1075" s="31" t="s">
        <v>34</v>
      </c>
      <c r="G1075" s="40">
        <v>0</v>
      </c>
      <c r="H1075" s="27" t="s">
        <v>31</v>
      </c>
      <c r="I1075" s="32"/>
      <c r="J1075" s="32" t="s">
        <v>33</v>
      </c>
      <c r="K1075" s="32"/>
      <c r="L1075" s="68"/>
    </row>
    <row r="1076" spans="1:12" ht="12.75" hidden="1">
      <c r="A1076" s="70" t="s">
        <v>529</v>
      </c>
      <c r="B1076" s="60">
        <f t="shared" si="45"/>
      </c>
      <c r="C1076" s="27" t="s">
        <v>30</v>
      </c>
      <c r="D1076" s="40">
        <v>0</v>
      </c>
      <c r="E1076" s="30">
        <f t="shared" si="44"/>
        <v>0</v>
      </c>
      <c r="F1076" s="31" t="s">
        <v>34</v>
      </c>
      <c r="G1076" s="40">
        <v>0</v>
      </c>
      <c r="H1076" s="27" t="s">
        <v>31</v>
      </c>
      <c r="I1076" s="32"/>
      <c r="J1076" s="32" t="s">
        <v>33</v>
      </c>
      <c r="K1076" s="32"/>
      <c r="L1076" s="68"/>
    </row>
    <row r="1077" spans="1:12" ht="12.75" hidden="1">
      <c r="A1077" s="70" t="s">
        <v>530</v>
      </c>
      <c r="B1077" s="60">
        <f t="shared" si="45"/>
      </c>
      <c r="C1077" s="27" t="s">
        <v>30</v>
      </c>
      <c r="D1077" s="40">
        <v>0</v>
      </c>
      <c r="E1077" s="30">
        <f t="shared" si="44"/>
        <v>0</v>
      </c>
      <c r="F1077" s="31" t="s">
        <v>34</v>
      </c>
      <c r="G1077" s="40">
        <v>0</v>
      </c>
      <c r="H1077" s="27" t="s">
        <v>31</v>
      </c>
      <c r="I1077" s="32"/>
      <c r="J1077" s="32" t="s">
        <v>33</v>
      </c>
      <c r="K1077" s="32"/>
      <c r="L1077" s="68"/>
    </row>
    <row r="1078" spans="1:12" ht="12.75" hidden="1">
      <c r="A1078" s="70" t="s">
        <v>534</v>
      </c>
      <c r="B1078" s="60">
        <f t="shared" si="45"/>
      </c>
      <c r="C1078" s="27" t="s">
        <v>30</v>
      </c>
      <c r="D1078" s="40">
        <v>0</v>
      </c>
      <c r="E1078" s="30">
        <f t="shared" si="44"/>
        <v>0</v>
      </c>
      <c r="F1078" s="31" t="s">
        <v>34</v>
      </c>
      <c r="G1078" s="40">
        <v>0</v>
      </c>
      <c r="H1078" s="27" t="s">
        <v>31</v>
      </c>
      <c r="I1078" s="32"/>
      <c r="J1078" s="32" t="s">
        <v>33</v>
      </c>
      <c r="K1078" s="32"/>
      <c r="L1078" s="68"/>
    </row>
    <row r="1079" spans="1:12" ht="12.75" hidden="1">
      <c r="A1079" s="70" t="s">
        <v>555</v>
      </c>
      <c r="B1079" s="60">
        <f t="shared" si="45"/>
      </c>
      <c r="C1079" s="27" t="s">
        <v>30</v>
      </c>
      <c r="D1079" s="40">
        <v>0</v>
      </c>
      <c r="E1079" s="30">
        <f t="shared" si="44"/>
        <v>0</v>
      </c>
      <c r="F1079" s="31" t="s">
        <v>34</v>
      </c>
      <c r="G1079" s="40">
        <v>0</v>
      </c>
      <c r="H1079" s="27" t="s">
        <v>31</v>
      </c>
      <c r="I1079" s="32"/>
      <c r="J1079" s="32" t="s">
        <v>33</v>
      </c>
      <c r="K1079" s="32"/>
      <c r="L1079" s="68"/>
    </row>
    <row r="1080" spans="1:12" ht="12.75" hidden="1">
      <c r="A1080" s="70" t="s">
        <v>569</v>
      </c>
      <c r="B1080" s="60">
        <f t="shared" si="45"/>
      </c>
      <c r="C1080" s="27" t="s">
        <v>30</v>
      </c>
      <c r="D1080" s="40">
        <v>0</v>
      </c>
      <c r="E1080" s="30">
        <f t="shared" si="44"/>
        <v>0</v>
      </c>
      <c r="F1080" s="31" t="s">
        <v>34</v>
      </c>
      <c r="G1080" s="40">
        <v>0</v>
      </c>
      <c r="H1080" s="27" t="s">
        <v>31</v>
      </c>
      <c r="I1080" s="32"/>
      <c r="J1080" s="32" t="s">
        <v>33</v>
      </c>
      <c r="K1080" s="32"/>
      <c r="L1080" s="68"/>
    </row>
    <row r="1081" spans="1:12" ht="12.75" hidden="1">
      <c r="A1081" s="70" t="s">
        <v>575</v>
      </c>
      <c r="B1081" s="60">
        <f t="shared" si="45"/>
      </c>
      <c r="C1081" s="27" t="s">
        <v>30</v>
      </c>
      <c r="D1081" s="40">
        <v>0</v>
      </c>
      <c r="E1081" s="30">
        <f t="shared" si="44"/>
        <v>0</v>
      </c>
      <c r="F1081" s="31" t="s">
        <v>34</v>
      </c>
      <c r="G1081" s="40">
        <v>0</v>
      </c>
      <c r="H1081" s="27" t="s">
        <v>31</v>
      </c>
      <c r="I1081" s="32"/>
      <c r="J1081" s="32" t="s">
        <v>33</v>
      </c>
      <c r="K1081" s="32"/>
      <c r="L1081" s="68"/>
    </row>
    <row r="1082" spans="1:12" ht="12.75" hidden="1">
      <c r="A1082" s="70" t="s">
        <v>577</v>
      </c>
      <c r="B1082" s="60">
        <f t="shared" si="45"/>
      </c>
      <c r="C1082" s="27" t="s">
        <v>30</v>
      </c>
      <c r="D1082" s="40">
        <v>0</v>
      </c>
      <c r="E1082" s="30">
        <f t="shared" si="44"/>
        <v>0</v>
      </c>
      <c r="F1082" s="31" t="s">
        <v>34</v>
      </c>
      <c r="G1082" s="40">
        <v>0</v>
      </c>
      <c r="H1082" s="27" t="s">
        <v>31</v>
      </c>
      <c r="I1082" s="32"/>
      <c r="J1082" s="32" t="s">
        <v>33</v>
      </c>
      <c r="K1082" s="32"/>
      <c r="L1082" s="68"/>
    </row>
    <row r="1083" spans="1:12" ht="12.75" hidden="1">
      <c r="A1083" s="70" t="s">
        <v>591</v>
      </c>
      <c r="B1083" s="60">
        <f t="shared" si="45"/>
      </c>
      <c r="C1083" s="27" t="s">
        <v>30</v>
      </c>
      <c r="D1083" s="40">
        <v>0</v>
      </c>
      <c r="E1083" s="30">
        <f t="shared" si="44"/>
        <v>0</v>
      </c>
      <c r="F1083" s="31" t="s">
        <v>34</v>
      </c>
      <c r="G1083" s="40">
        <v>0</v>
      </c>
      <c r="H1083" s="27" t="s">
        <v>31</v>
      </c>
      <c r="I1083" s="32"/>
      <c r="J1083" s="32" t="s">
        <v>33</v>
      </c>
      <c r="K1083" s="32"/>
      <c r="L1083" s="68"/>
    </row>
    <row r="1084" spans="1:12" ht="12.75" hidden="1">
      <c r="A1084" s="70" t="s">
        <v>626</v>
      </c>
      <c r="B1084" s="60">
        <f t="shared" si="45"/>
      </c>
      <c r="C1084" s="27" t="s">
        <v>30</v>
      </c>
      <c r="D1084" s="40">
        <v>0</v>
      </c>
      <c r="E1084" s="30">
        <f t="shared" si="44"/>
        <v>0</v>
      </c>
      <c r="F1084" s="31" t="s">
        <v>34</v>
      </c>
      <c r="G1084" s="40">
        <v>0</v>
      </c>
      <c r="H1084" s="27" t="s">
        <v>31</v>
      </c>
      <c r="I1084" s="32"/>
      <c r="J1084" s="32" t="s">
        <v>33</v>
      </c>
      <c r="K1084" s="32"/>
      <c r="L1084" s="68"/>
    </row>
    <row r="1085" spans="1:12" ht="12.75" hidden="1">
      <c r="A1085" s="70" t="s">
        <v>629</v>
      </c>
      <c r="B1085" s="60">
        <f t="shared" si="45"/>
      </c>
      <c r="C1085" s="27" t="s">
        <v>30</v>
      </c>
      <c r="D1085" s="40">
        <v>0</v>
      </c>
      <c r="E1085" s="30">
        <f t="shared" si="44"/>
        <v>0</v>
      </c>
      <c r="F1085" s="31" t="s">
        <v>34</v>
      </c>
      <c r="G1085" s="40">
        <v>0</v>
      </c>
      <c r="H1085" s="27" t="s">
        <v>31</v>
      </c>
      <c r="I1085" s="32"/>
      <c r="J1085" s="32" t="s">
        <v>33</v>
      </c>
      <c r="K1085" s="32"/>
      <c r="L1085" s="68"/>
    </row>
    <row r="1086" spans="1:12" ht="12.75" hidden="1">
      <c r="A1086" s="70" t="s">
        <v>654</v>
      </c>
      <c r="B1086" s="60">
        <f t="shared" si="45"/>
      </c>
      <c r="C1086" s="27" t="s">
        <v>30</v>
      </c>
      <c r="D1086" s="40">
        <v>0</v>
      </c>
      <c r="E1086" s="30">
        <f t="shared" si="44"/>
        <v>0</v>
      </c>
      <c r="F1086" s="31" t="s">
        <v>34</v>
      </c>
      <c r="G1086" s="40">
        <v>0</v>
      </c>
      <c r="H1086" s="27" t="s">
        <v>31</v>
      </c>
      <c r="I1086" s="32"/>
      <c r="J1086" s="32" t="s">
        <v>33</v>
      </c>
      <c r="K1086" s="32"/>
      <c r="L1086" s="68"/>
    </row>
    <row r="1087" spans="1:12" ht="12.75" hidden="1">
      <c r="A1087" s="70" t="s">
        <v>756</v>
      </c>
      <c r="B1087" s="60">
        <f t="shared" si="45"/>
      </c>
      <c r="C1087" s="27" t="s">
        <v>30</v>
      </c>
      <c r="D1087" s="40">
        <v>0</v>
      </c>
      <c r="E1087" s="30">
        <f t="shared" si="44"/>
        <v>0</v>
      </c>
      <c r="F1087" s="31" t="s">
        <v>34</v>
      </c>
      <c r="G1087" s="40">
        <v>0</v>
      </c>
      <c r="H1087" s="27" t="s">
        <v>31</v>
      </c>
      <c r="I1087" s="32"/>
      <c r="J1087" s="32" t="s">
        <v>33</v>
      </c>
      <c r="K1087" s="32"/>
      <c r="L1087" s="68"/>
    </row>
    <row r="1088" spans="1:12" ht="12.75" hidden="1">
      <c r="A1088" s="67">
        <v>5454</v>
      </c>
      <c r="B1088" s="60">
        <f t="shared" si="45"/>
      </c>
      <c r="C1088" s="27" t="s">
        <v>30</v>
      </c>
      <c r="D1088" s="28"/>
      <c r="E1088" s="30">
        <f t="shared" si="44"/>
        <v>5.2</v>
      </c>
      <c r="F1088" s="31" t="s">
        <v>34</v>
      </c>
      <c r="G1088" s="28">
        <v>2.6</v>
      </c>
      <c r="H1088" s="27" t="s">
        <v>325</v>
      </c>
      <c r="I1088" s="27"/>
      <c r="J1088" s="27" t="s">
        <v>33</v>
      </c>
      <c r="K1088" s="27">
        <v>1</v>
      </c>
      <c r="L1088" s="68">
        <v>7048</v>
      </c>
    </row>
    <row r="1089" spans="1:12" ht="12.75" hidden="1">
      <c r="A1089" s="67"/>
      <c r="B1089" s="60">
        <f t="shared" si="45"/>
      </c>
      <c r="C1089" s="27"/>
      <c r="D1089" s="28"/>
      <c r="E1089" s="30"/>
      <c r="F1089" s="31"/>
      <c r="G1089" s="28"/>
      <c r="H1089" s="27"/>
      <c r="I1089" s="27"/>
      <c r="J1089" s="27"/>
      <c r="K1089" s="27"/>
      <c r="L1089" s="68"/>
    </row>
    <row r="1090" spans="1:12" ht="12.75" hidden="1">
      <c r="A1090" s="67"/>
      <c r="B1090" s="60">
        <f t="shared" si="45"/>
      </c>
      <c r="C1090" s="27"/>
      <c r="D1090" s="28"/>
      <c r="E1090" s="30"/>
      <c r="F1090" s="31"/>
      <c r="G1090" s="28"/>
      <c r="H1090" s="27"/>
      <c r="I1090" s="27"/>
      <c r="J1090" s="27"/>
      <c r="K1090" s="27"/>
      <c r="L1090" s="68"/>
    </row>
    <row r="1091" spans="1:12" ht="12.75" hidden="1">
      <c r="A1091" s="67"/>
      <c r="B1091" s="60">
        <f t="shared" si="45"/>
      </c>
      <c r="C1091" s="27"/>
      <c r="D1091" s="28"/>
      <c r="E1091" s="30"/>
      <c r="F1091" s="31"/>
      <c r="G1091" s="28"/>
      <c r="H1091" s="27"/>
      <c r="I1091" s="27"/>
      <c r="J1091" s="27"/>
      <c r="K1091" s="27"/>
      <c r="L1091" s="68"/>
    </row>
    <row r="1092" spans="1:12" ht="12.75" hidden="1">
      <c r="A1092" s="67"/>
      <c r="B1092" s="60">
        <f t="shared" si="45"/>
      </c>
      <c r="C1092" s="27"/>
      <c r="D1092" s="28"/>
      <c r="E1092" s="28"/>
      <c r="F1092" s="28"/>
      <c r="G1092" s="28"/>
      <c r="H1092" s="27"/>
      <c r="I1092" s="27"/>
      <c r="J1092" s="27"/>
      <c r="K1092" s="27"/>
      <c r="L1092" s="68"/>
    </row>
    <row r="1093" spans="1:12" ht="13.5" hidden="1" thickBot="1">
      <c r="A1093" s="80"/>
      <c r="B1093" s="60">
        <f t="shared" si="45"/>
      </c>
      <c r="C1093" s="81"/>
      <c r="D1093" s="82"/>
      <c r="E1093" s="82"/>
      <c r="F1093" s="81"/>
      <c r="G1093" s="82"/>
      <c r="H1093" s="81"/>
      <c r="I1093" s="81"/>
      <c r="J1093" s="81"/>
      <c r="K1093" s="81"/>
      <c r="L1093" s="83"/>
    </row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</sheetData>
  <sheetProtection password="DDCA" sheet="1" objects="1" scenarios="1" selectLockedCells="1"/>
  <mergeCells count="17">
    <mergeCell ref="A1:B1"/>
    <mergeCell ref="I21:J21"/>
    <mergeCell ref="C1:J1"/>
    <mergeCell ref="A25:B25"/>
    <mergeCell ref="C25:D25"/>
    <mergeCell ref="E25:F25"/>
    <mergeCell ref="G25:H25"/>
    <mergeCell ref="C21:D21"/>
    <mergeCell ref="E21:F21"/>
    <mergeCell ref="G21:H21"/>
    <mergeCell ref="A23:B23"/>
    <mergeCell ref="I23:J23"/>
    <mergeCell ref="D26:G26"/>
    <mergeCell ref="A21:B21"/>
    <mergeCell ref="C23:D23"/>
    <mergeCell ref="E23:F23"/>
    <mergeCell ref="G23:H23"/>
  </mergeCells>
  <conditionalFormatting sqref="B28:B1093">
    <cfRule type="cellIs" priority="1" dxfId="0" operator="equal" stopIfTrue="1">
      <formula>1</formula>
    </cfRule>
  </conditionalFormatting>
  <dataValidations count="1">
    <dataValidation type="list" allowBlank="1" showInputMessage="1" showErrorMessage="1" sqref="D5">
      <formula1>$N$5:$N$9</formula1>
    </dataValidation>
  </dataValidations>
  <printOptions horizontalCentered="1" verticalCentered="1"/>
  <pageMargins left="0.7874015748031497" right="0.7874015748031497" top="0.3937007874015748" bottom="0.3937007874015748" header="0" footer="0"/>
  <pageSetup horizontalDpi="600" verticalDpi="600" orientation="landscape" paperSize="9" scale="135" r:id="rId5"/>
  <drawing r:id="rId4"/>
  <legacyDrawing r:id="rId3"/>
  <oleObjects>
    <oleObject progId="AutoCAD.Drawing.17" shapeId="150216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R1093"/>
  <sheetViews>
    <sheetView showGridLines="0" showRowColHeaders="0" view="pageLayout" zoomScaleSheetLayoutView="100" workbookViewId="0" topLeftCell="A1">
      <selection activeCell="D3" sqref="D3"/>
    </sheetView>
  </sheetViews>
  <sheetFormatPr defaultColWidth="0" defaultRowHeight="12.75"/>
  <cols>
    <col min="1" max="8" width="9.7109375" style="0" customWidth="1"/>
    <col min="9" max="10" width="9.140625" style="0" customWidth="1"/>
    <col min="11" max="11" width="3.00390625" style="0" customWidth="1"/>
    <col min="12" max="17" width="0" style="0" hidden="1" customWidth="1"/>
    <col min="18" max="18" width="0" style="105" hidden="1" customWidth="1"/>
  </cols>
  <sheetData>
    <row r="1" spans="1:12" ht="45" customHeight="1" thickBot="1">
      <c r="A1" s="234"/>
      <c r="B1" s="235"/>
      <c r="C1" s="236" t="s">
        <v>935</v>
      </c>
      <c r="D1" s="237"/>
      <c r="E1" s="237"/>
      <c r="F1" s="237"/>
      <c r="G1" s="237"/>
      <c r="H1" s="237"/>
      <c r="I1" s="237"/>
      <c r="J1" s="238"/>
      <c r="K1" s="25"/>
      <c r="L1" s="1"/>
    </row>
    <row r="2" ht="15" customHeight="1" thickBot="1"/>
    <row r="3" spans="1:17" ht="15" customHeight="1" thickBot="1">
      <c r="A3" s="8" t="s">
        <v>11</v>
      </c>
      <c r="D3" s="23">
        <v>123</v>
      </c>
      <c r="E3" s="24" t="s">
        <v>19</v>
      </c>
      <c r="N3" s="2">
        <v>1</v>
      </c>
      <c r="O3" s="2">
        <v>2</v>
      </c>
      <c r="P3" s="2">
        <v>3</v>
      </c>
      <c r="Q3" s="2">
        <v>4</v>
      </c>
    </row>
    <row r="4" spans="4:17" ht="15" customHeight="1" thickBot="1">
      <c r="D4" s="11"/>
      <c r="E4" s="24"/>
      <c r="N4" s="19" t="s">
        <v>18</v>
      </c>
      <c r="O4" s="19" t="s">
        <v>0</v>
      </c>
      <c r="P4" s="19" t="s">
        <v>2</v>
      </c>
      <c r="Q4" s="20" t="s">
        <v>1</v>
      </c>
    </row>
    <row r="5" spans="1:17" ht="15" customHeight="1" thickBot="1">
      <c r="A5" s="8" t="s">
        <v>10</v>
      </c>
      <c r="D5" s="23">
        <v>3.53</v>
      </c>
      <c r="E5" s="24" t="s">
        <v>19</v>
      </c>
      <c r="N5" s="15">
        <v>1.78</v>
      </c>
      <c r="O5" s="15">
        <v>0.08</v>
      </c>
      <c r="P5" s="17">
        <f>((35/100)*N5)+N5</f>
        <v>2.403</v>
      </c>
      <c r="Q5" s="13">
        <f>-(((20/100)*N5)-N5)</f>
        <v>1.424</v>
      </c>
    </row>
    <row r="6" spans="4:17" ht="15" customHeight="1" thickBot="1">
      <c r="D6" s="11"/>
      <c r="N6" s="15">
        <v>2.62</v>
      </c>
      <c r="O6" s="15">
        <v>0.08</v>
      </c>
      <c r="P6" s="17">
        <f>((35/100)*N6)+N6</f>
        <v>3.537</v>
      </c>
      <c r="Q6" s="13">
        <f>-(((20/100)*N6)-N6)</f>
        <v>2.096</v>
      </c>
    </row>
    <row r="7" spans="1:17" ht="15" customHeight="1" thickBot="1">
      <c r="A7" s="8" t="s">
        <v>6</v>
      </c>
      <c r="D7" s="92" t="str">
        <f>IF(ISERROR(VLOOKUP(M28,B28:L1093,8,0)),"",VLOOKUP(M28,B28:L1093,8,0))</f>
        <v>2-247</v>
      </c>
      <c r="N7" s="15">
        <v>3.53</v>
      </c>
      <c r="O7" s="15">
        <v>0.12</v>
      </c>
      <c r="P7" s="17">
        <f>((35/100)*N7)+N7</f>
        <v>4.765499999999999</v>
      </c>
      <c r="Q7" s="13">
        <f>-(((18/100)*N7)-N7)</f>
        <v>2.8945999999999996</v>
      </c>
    </row>
    <row r="8" spans="4:17" ht="15" customHeight="1">
      <c r="D8" s="91"/>
      <c r="N8" s="15">
        <v>5.33</v>
      </c>
      <c r="O8" s="15">
        <v>0.15</v>
      </c>
      <c r="P8" s="17">
        <f>((35/100)*N8)+N8</f>
        <v>7.1955</v>
      </c>
      <c r="Q8" s="13">
        <f>-(((16/100)*N8)-N8)</f>
        <v>4.4772</v>
      </c>
    </row>
    <row r="9" spans="1:17" ht="15" customHeight="1" thickBot="1">
      <c r="A9" s="8"/>
      <c r="D9" s="9"/>
      <c r="N9" s="16">
        <v>6.99</v>
      </c>
      <c r="O9" s="16">
        <v>0.15</v>
      </c>
      <c r="P9" s="18">
        <f>((35/100)*N9)+N9</f>
        <v>9.4365</v>
      </c>
      <c r="Q9" s="14">
        <f>-(((16/100)*N9)-N9)</f>
        <v>5.8716</v>
      </c>
    </row>
    <row r="10" ht="15" customHeight="1">
      <c r="D10" s="10"/>
    </row>
    <row r="11" spans="1:4" ht="15" customHeight="1">
      <c r="A11" s="8"/>
      <c r="D11" s="10"/>
    </row>
    <row r="12" ht="15" customHeight="1" thickBot="1"/>
    <row r="13" spans="1:17" ht="15" customHeight="1" thickTop="1">
      <c r="A13" s="214" t="s">
        <v>9</v>
      </c>
      <c r="B13" s="203"/>
      <c r="C13" s="203"/>
      <c r="D13" s="204"/>
      <c r="Q13" s="12"/>
    </row>
    <row r="14" spans="1:17" ht="15" customHeight="1">
      <c r="A14" s="205"/>
      <c r="B14" s="105"/>
      <c r="C14" s="105"/>
      <c r="D14" s="206"/>
      <c r="Q14" s="12"/>
    </row>
    <row r="15" spans="1:17" ht="15" customHeight="1">
      <c r="A15" s="207" t="s">
        <v>8</v>
      </c>
      <c r="B15" s="208"/>
      <c r="C15" s="208"/>
      <c r="D15" s="209"/>
      <c r="Q15" s="12"/>
    </row>
    <row r="16" spans="1:17" ht="15" customHeight="1">
      <c r="A16" s="210" t="s">
        <v>12</v>
      </c>
      <c r="B16" s="208"/>
      <c r="C16" s="208"/>
      <c r="D16" s="209"/>
      <c r="Q16" s="12"/>
    </row>
    <row r="17" spans="1:18" ht="15" customHeight="1" thickBot="1">
      <c r="A17" s="211" t="s">
        <v>7</v>
      </c>
      <c r="B17" s="212"/>
      <c r="C17" s="212"/>
      <c r="D17" s="213"/>
      <c r="R17"/>
    </row>
    <row r="18" ht="15" customHeight="1" thickTop="1">
      <c r="R18"/>
    </row>
    <row r="19" ht="15" customHeight="1">
      <c r="R19"/>
    </row>
    <row r="20" ht="15" customHeight="1" thickBot="1">
      <c r="R20"/>
    </row>
    <row r="21" spans="1:10" s="3" customFormat="1" ht="15" customHeight="1">
      <c r="A21" s="241" t="s">
        <v>14</v>
      </c>
      <c r="B21" s="242"/>
      <c r="C21" s="241" t="s">
        <v>15</v>
      </c>
      <c r="D21" s="242"/>
      <c r="E21" s="241" t="s">
        <v>16</v>
      </c>
      <c r="F21" s="242"/>
      <c r="G21" s="241" t="s">
        <v>17</v>
      </c>
      <c r="H21" s="242"/>
      <c r="I21" s="241" t="s">
        <v>13</v>
      </c>
      <c r="J21" s="242"/>
    </row>
    <row r="22" spans="1:18" s="3" customFormat="1" ht="15" customHeight="1" thickBot="1">
      <c r="A22" s="6" t="s">
        <v>3</v>
      </c>
      <c r="B22" s="7" t="s">
        <v>4</v>
      </c>
      <c r="C22" s="6" t="s">
        <v>3</v>
      </c>
      <c r="D22" s="7" t="s">
        <v>4</v>
      </c>
      <c r="E22" s="6" t="s">
        <v>3</v>
      </c>
      <c r="F22" s="7" t="s">
        <v>4</v>
      </c>
      <c r="G22" s="6" t="s">
        <v>5</v>
      </c>
      <c r="H22" s="7" t="s">
        <v>4</v>
      </c>
      <c r="I22" s="6" t="s">
        <v>5</v>
      </c>
      <c r="J22" s="7" t="s">
        <v>4</v>
      </c>
      <c r="R22" s="98"/>
    </row>
    <row r="23" spans="1:18" s="3" customFormat="1" ht="15" customHeight="1" thickBot="1">
      <c r="A23" s="224">
        <f>IF(D3="","",GAP)</f>
        <v>0.12</v>
      </c>
      <c r="B23" s="225"/>
      <c r="C23" s="233">
        <f>IF(D3="","",ESTANQUEIDADE)</f>
        <v>2.8945999999999996</v>
      </c>
      <c r="D23" s="227"/>
      <c r="E23" s="226">
        <f>IF(D3="","",D3-(C23*2))</f>
        <v>117.2108</v>
      </c>
      <c r="F23" s="227"/>
      <c r="G23" s="226">
        <f>IF(D3="","",D3)</f>
        <v>123</v>
      </c>
      <c r="H23" s="225"/>
      <c r="I23" s="226">
        <f>IF(D5="","",((35/100)*D5)+D5)</f>
        <v>4.765499999999999</v>
      </c>
      <c r="J23" s="227"/>
      <c r="R23" s="29"/>
    </row>
    <row r="24" spans="1:18" s="3" customFormat="1" ht="15" customHeight="1" thickBot="1">
      <c r="A24" s="4">
        <f>IF(A23="","",A23-0.03)</f>
        <v>0.09</v>
      </c>
      <c r="B24" s="5">
        <f>IF(A23="","",A23+0.05)</f>
        <v>0.16999999999999998</v>
      </c>
      <c r="C24" s="21">
        <f>IF(C23="","",C23-0.15)</f>
        <v>2.7445999999999997</v>
      </c>
      <c r="D24" s="22">
        <f>IF(C23="","",C23+0.1)</f>
        <v>2.9945999999999997</v>
      </c>
      <c r="E24" s="21">
        <f>IF(D3="","",E23-0.05)</f>
        <v>117.16080000000001</v>
      </c>
      <c r="F24" s="22">
        <f>IF(D3="","",E23+0.05)</f>
        <v>117.2608</v>
      </c>
      <c r="G24" s="21">
        <f>IF(D3="","",G23-0.05)</f>
        <v>122.95</v>
      </c>
      <c r="H24" s="22">
        <f>IF(D3="","",G23+0.05)</f>
        <v>123.05</v>
      </c>
      <c r="I24" s="21">
        <f>IF(D5="","",I23-0.05)</f>
        <v>4.7155</v>
      </c>
      <c r="J24" s="22">
        <f>IF(D5="","",I23+0.05)</f>
        <v>4.815499999999999</v>
      </c>
      <c r="R24" s="98"/>
    </row>
    <row r="25" spans="1:18" s="3" customFormat="1" ht="15" customHeight="1" thickBot="1">
      <c r="A25" s="239"/>
      <c r="B25" s="239"/>
      <c r="C25" s="239"/>
      <c r="D25" s="239"/>
      <c r="E25" s="243"/>
      <c r="F25" s="243"/>
      <c r="G25" s="239"/>
      <c r="H25" s="239"/>
      <c r="R25" s="29"/>
    </row>
    <row r="26" spans="1:18" s="3" customFormat="1" ht="21" customHeight="1" hidden="1" thickBot="1">
      <c r="A26" s="26"/>
      <c r="B26" s="26"/>
      <c r="C26" s="26"/>
      <c r="D26" s="228" t="s">
        <v>20</v>
      </c>
      <c r="E26" s="229"/>
      <c r="F26" s="229"/>
      <c r="G26" s="230"/>
      <c r="H26" s="26"/>
      <c r="I26" s="26"/>
      <c r="J26" s="26"/>
      <c r="K26" s="26"/>
      <c r="L26" s="26"/>
      <c r="R26" s="98"/>
    </row>
    <row r="27" spans="1:18" s="3" customFormat="1" ht="31.5" customHeight="1" hidden="1" thickBot="1">
      <c r="A27" s="84" t="s">
        <v>21</v>
      </c>
      <c r="B27" s="85" t="s">
        <v>932</v>
      </c>
      <c r="C27" s="85" t="s">
        <v>22</v>
      </c>
      <c r="D27" s="86" t="s">
        <v>930</v>
      </c>
      <c r="E27" s="87" t="s">
        <v>931</v>
      </c>
      <c r="F27" s="85" t="s">
        <v>23</v>
      </c>
      <c r="G27" s="86" t="s">
        <v>24</v>
      </c>
      <c r="H27" s="85" t="s">
        <v>25</v>
      </c>
      <c r="I27" s="85" t="s">
        <v>26</v>
      </c>
      <c r="J27" s="85" t="s">
        <v>27</v>
      </c>
      <c r="K27" s="88" t="s">
        <v>28</v>
      </c>
      <c r="L27" s="89" t="s">
        <v>29</v>
      </c>
      <c r="R27" s="29"/>
    </row>
    <row r="28" spans="1:18" s="3" customFormat="1" ht="13.5" customHeight="1" hidden="1" thickBot="1">
      <c r="A28" s="65">
        <v>2395</v>
      </c>
      <c r="B28" s="60">
        <f>IF(G28=$D$5,IF(D28&lt;$E$23,IF(I28&lt;&gt;0,1,""),""),"")</f>
      </c>
      <c r="C28" s="60" t="s">
        <v>30</v>
      </c>
      <c r="D28" s="63">
        <v>658.88</v>
      </c>
      <c r="E28" s="61">
        <f aca="true" t="shared" si="0" ref="E28:E72">D28+(G28*2)</f>
        <v>669.54</v>
      </c>
      <c r="F28" s="62" t="s">
        <v>34</v>
      </c>
      <c r="G28" s="63">
        <v>5.33</v>
      </c>
      <c r="H28" s="64" t="s">
        <v>325</v>
      </c>
      <c r="I28" s="60" t="s">
        <v>333</v>
      </c>
      <c r="J28" s="60" t="s">
        <v>33</v>
      </c>
      <c r="K28" s="60"/>
      <c r="L28" s="66"/>
      <c r="M28" s="106">
        <v>1</v>
      </c>
      <c r="R28" s="98"/>
    </row>
    <row r="29" spans="1:18" s="3" customFormat="1" ht="13.5" customHeight="1" hidden="1">
      <c r="A29" s="67">
        <v>2475</v>
      </c>
      <c r="B29" s="60">
        <f aca="true" t="shared" si="1" ref="B29:B92">IF(G29=$D$5,IF(D29&lt;$E$23,IF(I29&lt;&gt;0,1,""),""),"")</f>
      </c>
      <c r="C29" s="27" t="s">
        <v>30</v>
      </c>
      <c r="D29" s="28">
        <v>658.88</v>
      </c>
      <c r="E29" s="30">
        <f t="shared" si="0"/>
        <v>672.86</v>
      </c>
      <c r="F29" s="31" t="s">
        <v>34</v>
      </c>
      <c r="G29" s="27">
        <v>6.99</v>
      </c>
      <c r="H29" s="27" t="s">
        <v>325</v>
      </c>
      <c r="I29" s="27" t="s">
        <v>383</v>
      </c>
      <c r="J29" s="27" t="s">
        <v>33</v>
      </c>
      <c r="K29" s="27"/>
      <c r="L29" s="68"/>
      <c r="R29" s="29"/>
    </row>
    <row r="30" spans="1:18" s="3" customFormat="1" ht="13.5" customHeight="1" hidden="1">
      <c r="A30" s="67">
        <v>2394</v>
      </c>
      <c r="B30" s="60">
        <f t="shared" si="1"/>
      </c>
      <c r="C30" s="27" t="s">
        <v>30</v>
      </c>
      <c r="D30" s="28">
        <v>633.48</v>
      </c>
      <c r="E30" s="30">
        <f t="shared" si="0"/>
        <v>644.14</v>
      </c>
      <c r="F30" s="31" t="s">
        <v>34</v>
      </c>
      <c r="G30" s="28">
        <v>5.33</v>
      </c>
      <c r="H30" s="37" t="s">
        <v>325</v>
      </c>
      <c r="I30" s="27" t="s">
        <v>332</v>
      </c>
      <c r="J30" s="27" t="s">
        <v>33</v>
      </c>
      <c r="K30" s="27"/>
      <c r="L30" s="69"/>
      <c r="R30" s="29"/>
    </row>
    <row r="31" spans="1:18" s="3" customFormat="1" ht="13.5" customHeight="1" hidden="1">
      <c r="A31" s="67">
        <v>2474</v>
      </c>
      <c r="B31" s="60">
        <f t="shared" si="1"/>
      </c>
      <c r="C31" s="27" t="s">
        <v>30</v>
      </c>
      <c r="D31" s="28">
        <v>633.48</v>
      </c>
      <c r="E31" s="30">
        <f t="shared" si="0"/>
        <v>647.46</v>
      </c>
      <c r="F31" s="31" t="s">
        <v>34</v>
      </c>
      <c r="G31" s="27">
        <v>6.99</v>
      </c>
      <c r="H31" s="27" t="s">
        <v>325</v>
      </c>
      <c r="I31" s="27" t="s">
        <v>382</v>
      </c>
      <c r="J31" s="27" t="s">
        <v>33</v>
      </c>
      <c r="K31" s="27"/>
      <c r="L31" s="68"/>
      <c r="R31" s="98"/>
    </row>
    <row r="32" spans="1:18" s="3" customFormat="1" ht="13.5" customHeight="1" hidden="1">
      <c r="A32" s="67">
        <v>2393</v>
      </c>
      <c r="B32" s="60">
        <f t="shared" si="1"/>
      </c>
      <c r="C32" s="27" t="s">
        <v>30</v>
      </c>
      <c r="D32" s="28">
        <v>608.08</v>
      </c>
      <c r="E32" s="30">
        <f t="shared" si="0"/>
        <v>618.74</v>
      </c>
      <c r="F32" s="31" t="s">
        <v>34</v>
      </c>
      <c r="G32" s="28">
        <v>5.33</v>
      </c>
      <c r="H32" s="37" t="s">
        <v>325</v>
      </c>
      <c r="I32" s="27" t="s">
        <v>331</v>
      </c>
      <c r="J32" s="27" t="s">
        <v>33</v>
      </c>
      <c r="K32" s="27"/>
      <c r="L32" s="69"/>
      <c r="R32" s="29"/>
    </row>
    <row r="33" spans="1:18" s="3" customFormat="1" ht="13.5" customHeight="1" hidden="1">
      <c r="A33" s="67">
        <v>2473</v>
      </c>
      <c r="B33" s="60">
        <f t="shared" si="1"/>
      </c>
      <c r="C33" s="27" t="s">
        <v>30</v>
      </c>
      <c r="D33" s="28">
        <v>608.08</v>
      </c>
      <c r="E33" s="30">
        <f t="shared" si="0"/>
        <v>622.0600000000001</v>
      </c>
      <c r="F33" s="31" t="s">
        <v>34</v>
      </c>
      <c r="G33" s="27">
        <v>6.99</v>
      </c>
      <c r="H33" s="27" t="s">
        <v>325</v>
      </c>
      <c r="I33" s="27" t="s">
        <v>381</v>
      </c>
      <c r="J33" s="27" t="s">
        <v>33</v>
      </c>
      <c r="K33" s="27"/>
      <c r="L33" s="68"/>
      <c r="R33" s="98"/>
    </row>
    <row r="34" spans="1:18" s="3" customFormat="1" ht="13.5" customHeight="1" hidden="1">
      <c r="A34" s="67">
        <v>2392</v>
      </c>
      <c r="B34" s="60">
        <f t="shared" si="1"/>
      </c>
      <c r="C34" s="27" t="s">
        <v>30</v>
      </c>
      <c r="D34" s="28">
        <v>582.68</v>
      </c>
      <c r="E34" s="30">
        <f t="shared" si="0"/>
        <v>593.3399999999999</v>
      </c>
      <c r="F34" s="31" t="s">
        <v>34</v>
      </c>
      <c r="G34" s="28">
        <v>5.33</v>
      </c>
      <c r="H34" s="37" t="s">
        <v>325</v>
      </c>
      <c r="I34" s="27" t="s">
        <v>330</v>
      </c>
      <c r="J34" s="27" t="s">
        <v>33</v>
      </c>
      <c r="K34" s="27"/>
      <c r="L34" s="69"/>
      <c r="R34" s="29"/>
    </row>
    <row r="35" spans="1:18" s="3" customFormat="1" ht="13.5" customHeight="1" hidden="1">
      <c r="A35" s="67">
        <v>2472</v>
      </c>
      <c r="B35" s="60">
        <f t="shared" si="1"/>
      </c>
      <c r="C35" s="27" t="s">
        <v>30</v>
      </c>
      <c r="D35" s="28">
        <v>582.68</v>
      </c>
      <c r="E35" s="30">
        <f t="shared" si="0"/>
        <v>596.66</v>
      </c>
      <c r="F35" s="31" t="s">
        <v>34</v>
      </c>
      <c r="G35" s="27">
        <v>6.99</v>
      </c>
      <c r="H35" s="27" t="s">
        <v>325</v>
      </c>
      <c r="I35" s="27" t="s">
        <v>380</v>
      </c>
      <c r="J35" s="27" t="s">
        <v>33</v>
      </c>
      <c r="K35" s="27"/>
      <c r="L35" s="68"/>
      <c r="R35" s="98"/>
    </row>
    <row r="36" spans="1:18" s="3" customFormat="1" ht="13.5" customHeight="1" hidden="1">
      <c r="A36" s="67">
        <v>2471</v>
      </c>
      <c r="B36" s="60">
        <f t="shared" si="1"/>
      </c>
      <c r="C36" s="27" t="s">
        <v>30</v>
      </c>
      <c r="D36" s="28">
        <v>557.66</v>
      </c>
      <c r="E36" s="30">
        <f t="shared" si="0"/>
        <v>571.64</v>
      </c>
      <c r="F36" s="31" t="s">
        <v>34</v>
      </c>
      <c r="G36" s="27">
        <v>6.99</v>
      </c>
      <c r="H36" s="27" t="s">
        <v>325</v>
      </c>
      <c r="I36" s="27" t="s">
        <v>379</v>
      </c>
      <c r="J36" s="27" t="s">
        <v>33</v>
      </c>
      <c r="K36" s="27"/>
      <c r="L36" s="68"/>
      <c r="R36" s="29"/>
    </row>
    <row r="37" spans="1:18" s="3" customFormat="1" ht="13.5" customHeight="1" hidden="1">
      <c r="A37" s="67">
        <v>2391</v>
      </c>
      <c r="B37" s="60">
        <f t="shared" si="1"/>
      </c>
      <c r="C37" s="27" t="s">
        <v>30</v>
      </c>
      <c r="D37" s="28">
        <v>557.61</v>
      </c>
      <c r="E37" s="30">
        <f t="shared" si="0"/>
        <v>568.27</v>
      </c>
      <c r="F37" s="31" t="s">
        <v>34</v>
      </c>
      <c r="G37" s="28">
        <v>5.33</v>
      </c>
      <c r="H37" s="37" t="s">
        <v>325</v>
      </c>
      <c r="I37" s="27" t="s">
        <v>329</v>
      </c>
      <c r="J37" s="27" t="s">
        <v>33</v>
      </c>
      <c r="K37" s="27"/>
      <c r="L37" s="69"/>
      <c r="R37" s="29"/>
    </row>
    <row r="38" spans="1:18" s="3" customFormat="1" ht="13.5" customHeight="1" hidden="1">
      <c r="A38" s="67">
        <v>2470</v>
      </c>
      <c r="B38" s="60">
        <f t="shared" si="1"/>
      </c>
      <c r="C38" s="27" t="s">
        <v>30</v>
      </c>
      <c r="D38" s="28">
        <v>532.26</v>
      </c>
      <c r="E38" s="30">
        <f t="shared" si="0"/>
        <v>546.24</v>
      </c>
      <c r="F38" s="31" t="s">
        <v>34</v>
      </c>
      <c r="G38" s="27">
        <v>6.99</v>
      </c>
      <c r="H38" s="27" t="s">
        <v>325</v>
      </c>
      <c r="I38" s="27" t="s">
        <v>378</v>
      </c>
      <c r="J38" s="27" t="s">
        <v>33</v>
      </c>
      <c r="K38" s="27"/>
      <c r="L38" s="68"/>
      <c r="R38" s="98"/>
    </row>
    <row r="39" spans="1:18" s="3" customFormat="1" ht="13.5" customHeight="1" hidden="1">
      <c r="A39" s="67">
        <v>2390</v>
      </c>
      <c r="B39" s="60">
        <f t="shared" si="1"/>
      </c>
      <c r="C39" s="27" t="s">
        <v>30</v>
      </c>
      <c r="D39" s="28">
        <v>532.21</v>
      </c>
      <c r="E39" s="30">
        <f t="shared" si="0"/>
        <v>542.87</v>
      </c>
      <c r="F39" s="31" t="s">
        <v>34</v>
      </c>
      <c r="G39" s="28">
        <v>5.33</v>
      </c>
      <c r="H39" s="37" t="s">
        <v>325</v>
      </c>
      <c r="I39" s="27" t="s">
        <v>328</v>
      </c>
      <c r="J39" s="27" t="s">
        <v>33</v>
      </c>
      <c r="K39" s="27"/>
      <c r="L39" s="69"/>
      <c r="R39" s="99"/>
    </row>
    <row r="40" spans="1:18" s="3" customFormat="1" ht="13.5" customHeight="1" hidden="1">
      <c r="A40" s="67">
        <v>2469</v>
      </c>
      <c r="B40" s="60">
        <f t="shared" si="1"/>
      </c>
      <c r="C40" s="27" t="s">
        <v>30</v>
      </c>
      <c r="D40" s="28">
        <v>506.86</v>
      </c>
      <c r="E40" s="30">
        <f t="shared" si="0"/>
        <v>520.84</v>
      </c>
      <c r="F40" s="31" t="s">
        <v>34</v>
      </c>
      <c r="G40" s="27">
        <v>6.99</v>
      </c>
      <c r="H40" s="27" t="s">
        <v>325</v>
      </c>
      <c r="I40" s="27" t="s">
        <v>377</v>
      </c>
      <c r="J40" s="27" t="s">
        <v>33</v>
      </c>
      <c r="K40" s="27"/>
      <c r="L40" s="68"/>
      <c r="R40" s="29"/>
    </row>
    <row r="41" spans="1:18" s="3" customFormat="1" ht="13.5" customHeight="1" hidden="1">
      <c r="A41" s="67">
        <v>2389</v>
      </c>
      <c r="B41" s="60">
        <f t="shared" si="1"/>
      </c>
      <c r="C41" s="27" t="s">
        <v>30</v>
      </c>
      <c r="D41" s="28">
        <v>506.81</v>
      </c>
      <c r="E41" s="30">
        <f t="shared" si="0"/>
        <v>517.47</v>
      </c>
      <c r="F41" s="31" t="s">
        <v>34</v>
      </c>
      <c r="G41" s="28">
        <v>5.33</v>
      </c>
      <c r="H41" s="37" t="s">
        <v>325</v>
      </c>
      <c r="I41" s="27" t="s">
        <v>327</v>
      </c>
      <c r="J41" s="27" t="s">
        <v>33</v>
      </c>
      <c r="K41" s="27"/>
      <c r="L41" s="69"/>
      <c r="R41" s="98"/>
    </row>
    <row r="42" spans="1:18" s="3" customFormat="1" ht="13.5" customHeight="1" hidden="1">
      <c r="A42" s="67">
        <v>2468</v>
      </c>
      <c r="B42" s="60">
        <f t="shared" si="1"/>
      </c>
      <c r="C42" s="27" t="s">
        <v>30</v>
      </c>
      <c r="D42" s="28">
        <v>494.16</v>
      </c>
      <c r="E42" s="30">
        <f t="shared" si="0"/>
        <v>508.14000000000004</v>
      </c>
      <c r="F42" s="31" t="s">
        <v>34</v>
      </c>
      <c r="G42" s="27">
        <v>6.99</v>
      </c>
      <c r="H42" s="27" t="s">
        <v>325</v>
      </c>
      <c r="I42" s="27" t="s">
        <v>376</v>
      </c>
      <c r="J42" s="27" t="s">
        <v>33</v>
      </c>
      <c r="K42" s="27"/>
      <c r="L42" s="68"/>
      <c r="R42" s="98"/>
    </row>
    <row r="43" spans="1:18" s="3" customFormat="1" ht="13.5" customHeight="1" hidden="1">
      <c r="A43" s="67">
        <v>2467</v>
      </c>
      <c r="B43" s="60">
        <f t="shared" si="1"/>
      </c>
      <c r="C43" s="27" t="s">
        <v>30</v>
      </c>
      <c r="D43" s="28">
        <v>481.46</v>
      </c>
      <c r="E43" s="30">
        <f t="shared" si="0"/>
        <v>495.44</v>
      </c>
      <c r="F43" s="31" t="s">
        <v>34</v>
      </c>
      <c r="G43" s="27">
        <v>6.99</v>
      </c>
      <c r="H43" s="27" t="s">
        <v>325</v>
      </c>
      <c r="I43" s="27" t="s">
        <v>375</v>
      </c>
      <c r="J43" s="27" t="s">
        <v>33</v>
      </c>
      <c r="K43" s="27"/>
      <c r="L43" s="68"/>
      <c r="R43" s="29"/>
    </row>
    <row r="44" spans="1:18" ht="12.75" hidden="1">
      <c r="A44" s="67">
        <v>2388</v>
      </c>
      <c r="B44" s="60">
        <f t="shared" si="1"/>
      </c>
      <c r="C44" s="27" t="s">
        <v>30</v>
      </c>
      <c r="D44" s="28">
        <v>481.41</v>
      </c>
      <c r="E44" s="30">
        <f t="shared" si="0"/>
        <v>492.07000000000005</v>
      </c>
      <c r="F44" s="31" t="s">
        <v>34</v>
      </c>
      <c r="G44" s="28">
        <v>5.33</v>
      </c>
      <c r="H44" s="37" t="s">
        <v>325</v>
      </c>
      <c r="I44" s="27" t="s">
        <v>326</v>
      </c>
      <c r="J44" s="27" t="s">
        <v>33</v>
      </c>
      <c r="K44" s="27"/>
      <c r="L44" s="69"/>
      <c r="R44" s="29"/>
    </row>
    <row r="45" spans="1:18" ht="12.75" hidden="1">
      <c r="A45" s="70" t="s">
        <v>763</v>
      </c>
      <c r="B45" s="60">
        <f t="shared" si="1"/>
      </c>
      <c r="C45" s="27" t="s">
        <v>30</v>
      </c>
      <c r="D45" s="40">
        <v>474.4</v>
      </c>
      <c r="E45" s="30">
        <f t="shared" si="0"/>
        <v>485.79999999999995</v>
      </c>
      <c r="F45" s="31" t="s">
        <v>34</v>
      </c>
      <c r="G45" s="40">
        <v>5.7</v>
      </c>
      <c r="H45" s="27" t="s">
        <v>31</v>
      </c>
      <c r="I45" s="27"/>
      <c r="J45" s="27" t="s">
        <v>33</v>
      </c>
      <c r="K45" s="27"/>
      <c r="L45" s="68"/>
      <c r="R45" s="99"/>
    </row>
    <row r="46" spans="1:18" ht="12.75" hidden="1">
      <c r="A46" s="67">
        <v>2466</v>
      </c>
      <c r="B46" s="60">
        <f t="shared" si="1"/>
      </c>
      <c r="C46" s="27" t="s">
        <v>30</v>
      </c>
      <c r="D46" s="28">
        <v>468.76</v>
      </c>
      <c r="E46" s="30">
        <f t="shared" si="0"/>
        <v>482.74</v>
      </c>
      <c r="F46" s="31" t="s">
        <v>34</v>
      </c>
      <c r="G46" s="27">
        <v>6.99</v>
      </c>
      <c r="H46" s="27" t="s">
        <v>31</v>
      </c>
      <c r="I46" s="27" t="s">
        <v>374</v>
      </c>
      <c r="J46" s="27" t="s">
        <v>33</v>
      </c>
      <c r="K46" s="27"/>
      <c r="L46" s="68"/>
      <c r="R46" s="98"/>
    </row>
    <row r="47" spans="1:18" ht="12.75" hidden="1">
      <c r="A47" s="67">
        <v>2284</v>
      </c>
      <c r="B47" s="60">
        <f t="shared" si="1"/>
      </c>
      <c r="C47" s="27" t="s">
        <v>30</v>
      </c>
      <c r="D47" s="28">
        <v>456.06</v>
      </c>
      <c r="E47" s="30">
        <f t="shared" si="0"/>
        <v>463.12</v>
      </c>
      <c r="F47" s="31" t="s">
        <v>34</v>
      </c>
      <c r="G47" s="28">
        <v>3.53</v>
      </c>
      <c r="H47" s="27" t="s">
        <v>31</v>
      </c>
      <c r="I47" s="27" t="s">
        <v>245</v>
      </c>
      <c r="J47" s="27" t="s">
        <v>33</v>
      </c>
      <c r="K47" s="27"/>
      <c r="L47" s="68"/>
      <c r="R47" s="98"/>
    </row>
    <row r="48" spans="1:18" ht="12.75" hidden="1">
      <c r="A48" s="67">
        <v>2387</v>
      </c>
      <c r="B48" s="60">
        <f t="shared" si="1"/>
      </c>
      <c r="C48" s="27" t="s">
        <v>30</v>
      </c>
      <c r="D48" s="28">
        <v>456.06</v>
      </c>
      <c r="E48" s="30">
        <f t="shared" si="0"/>
        <v>466.72</v>
      </c>
      <c r="F48" s="31" t="s">
        <v>34</v>
      </c>
      <c r="G48" s="28">
        <v>5.33</v>
      </c>
      <c r="H48" s="37" t="s">
        <v>31</v>
      </c>
      <c r="I48" s="27" t="s">
        <v>324</v>
      </c>
      <c r="J48" s="27" t="s">
        <v>33</v>
      </c>
      <c r="K48" s="27"/>
      <c r="L48" s="69"/>
      <c r="R48" s="29"/>
    </row>
    <row r="49" spans="1:18" ht="12.75" hidden="1">
      <c r="A49" s="67">
        <v>2465</v>
      </c>
      <c r="B49" s="60">
        <f t="shared" si="1"/>
      </c>
      <c r="C49" s="27" t="s">
        <v>30</v>
      </c>
      <c r="D49" s="28">
        <v>454.06</v>
      </c>
      <c r="E49" s="30">
        <f t="shared" si="0"/>
        <v>468.04</v>
      </c>
      <c r="F49" s="31" t="s">
        <v>34</v>
      </c>
      <c r="G49" s="27">
        <v>6.99</v>
      </c>
      <c r="H49" s="27" t="s">
        <v>31</v>
      </c>
      <c r="I49" s="27" t="s">
        <v>373</v>
      </c>
      <c r="J49" s="27" t="s">
        <v>33</v>
      </c>
      <c r="K49" s="27"/>
      <c r="L49" s="68"/>
      <c r="R49" s="99"/>
    </row>
    <row r="50" spans="1:18" ht="12.75" hidden="1">
      <c r="A50" s="67">
        <v>2464</v>
      </c>
      <c r="B50" s="60">
        <f t="shared" si="1"/>
      </c>
      <c r="C50" s="27" t="s">
        <v>30</v>
      </c>
      <c r="D50" s="28">
        <v>443.36</v>
      </c>
      <c r="E50" s="30">
        <f t="shared" si="0"/>
        <v>457.34000000000003</v>
      </c>
      <c r="F50" s="31" t="s">
        <v>34</v>
      </c>
      <c r="G50" s="27">
        <v>6.99</v>
      </c>
      <c r="H50" s="27" t="s">
        <v>31</v>
      </c>
      <c r="I50" s="27" t="s">
        <v>372</v>
      </c>
      <c r="J50" s="27" t="s">
        <v>33</v>
      </c>
      <c r="K50" s="27"/>
      <c r="L50" s="68"/>
      <c r="R50" s="29"/>
    </row>
    <row r="51" spans="1:18" ht="12.75" hidden="1">
      <c r="A51" s="70" t="s">
        <v>762</v>
      </c>
      <c r="B51" s="60">
        <f t="shared" si="1"/>
      </c>
      <c r="C51" s="27" t="s">
        <v>30</v>
      </c>
      <c r="D51" s="40">
        <v>439.3</v>
      </c>
      <c r="E51" s="30">
        <f t="shared" si="0"/>
        <v>450.7</v>
      </c>
      <c r="F51" s="31" t="s">
        <v>34</v>
      </c>
      <c r="G51" s="40">
        <v>5.7</v>
      </c>
      <c r="H51" s="27" t="s">
        <v>31</v>
      </c>
      <c r="I51" s="27"/>
      <c r="J51" s="27" t="s">
        <v>33</v>
      </c>
      <c r="K51" s="27"/>
      <c r="L51" s="68"/>
      <c r="R51" s="98"/>
    </row>
    <row r="52" spans="1:18" ht="12.75" hidden="1">
      <c r="A52" s="67">
        <v>2283</v>
      </c>
      <c r="B52" s="60">
        <f t="shared" si="1"/>
      </c>
      <c r="C52" s="27" t="s">
        <v>30</v>
      </c>
      <c r="D52" s="28">
        <v>430.66</v>
      </c>
      <c r="E52" s="30">
        <f t="shared" si="0"/>
        <v>437.72</v>
      </c>
      <c r="F52" s="31" t="s">
        <v>34</v>
      </c>
      <c r="G52" s="28">
        <v>3.53</v>
      </c>
      <c r="H52" s="27" t="s">
        <v>31</v>
      </c>
      <c r="I52" s="27" t="s">
        <v>244</v>
      </c>
      <c r="J52" s="27" t="s">
        <v>33</v>
      </c>
      <c r="K52" s="27"/>
      <c r="L52" s="68"/>
      <c r="R52" s="29"/>
    </row>
    <row r="53" spans="1:18" ht="12.75" hidden="1">
      <c r="A53" s="67">
        <v>2386</v>
      </c>
      <c r="B53" s="60">
        <f t="shared" si="1"/>
      </c>
      <c r="C53" s="27" t="s">
        <v>30</v>
      </c>
      <c r="D53" s="28">
        <v>430.66</v>
      </c>
      <c r="E53" s="30">
        <f t="shared" si="0"/>
        <v>441.32000000000005</v>
      </c>
      <c r="F53" s="31" t="s">
        <v>34</v>
      </c>
      <c r="G53" s="28">
        <v>5.33</v>
      </c>
      <c r="H53" s="37" t="s">
        <v>31</v>
      </c>
      <c r="I53" s="27" t="s">
        <v>323</v>
      </c>
      <c r="J53" s="27" t="s">
        <v>33</v>
      </c>
      <c r="K53" s="27"/>
      <c r="L53" s="69"/>
      <c r="R53" s="29"/>
    </row>
    <row r="54" spans="1:18" ht="12.75" hidden="1">
      <c r="A54" s="67">
        <v>2463</v>
      </c>
      <c r="B54" s="60">
        <f t="shared" si="1"/>
      </c>
      <c r="C54" s="27" t="s">
        <v>30</v>
      </c>
      <c r="D54" s="28">
        <v>430.66</v>
      </c>
      <c r="E54" s="30">
        <f t="shared" si="0"/>
        <v>444.64000000000004</v>
      </c>
      <c r="F54" s="31" t="s">
        <v>34</v>
      </c>
      <c r="G54" s="27">
        <v>6.99</v>
      </c>
      <c r="H54" s="27" t="s">
        <v>31</v>
      </c>
      <c r="I54" s="27" t="s">
        <v>371</v>
      </c>
      <c r="J54" s="27" t="s">
        <v>33</v>
      </c>
      <c r="K54" s="27"/>
      <c r="L54" s="68"/>
      <c r="R54" s="29"/>
    </row>
    <row r="55" spans="1:18" ht="12.75" hidden="1">
      <c r="A55" s="70" t="s">
        <v>774</v>
      </c>
      <c r="B55" s="60">
        <f t="shared" si="1"/>
      </c>
      <c r="C55" s="27" t="s">
        <v>30</v>
      </c>
      <c r="D55" s="40">
        <v>425</v>
      </c>
      <c r="E55" s="30">
        <f t="shared" si="0"/>
        <v>432</v>
      </c>
      <c r="F55" s="31" t="s">
        <v>34</v>
      </c>
      <c r="G55" s="40">
        <v>3.5</v>
      </c>
      <c r="H55" s="27" t="s">
        <v>31</v>
      </c>
      <c r="I55" s="27"/>
      <c r="J55" s="27" t="s">
        <v>33</v>
      </c>
      <c r="K55" s="27"/>
      <c r="L55" s="68"/>
      <c r="R55" s="98"/>
    </row>
    <row r="56" spans="1:18" ht="12.75" hidden="1">
      <c r="A56" s="67">
        <v>2462</v>
      </c>
      <c r="B56" s="60">
        <f t="shared" si="1"/>
      </c>
      <c r="C56" s="27" t="s">
        <v>30</v>
      </c>
      <c r="D56" s="28">
        <v>417.96</v>
      </c>
      <c r="E56" s="30">
        <f t="shared" si="0"/>
        <v>431.94</v>
      </c>
      <c r="F56" s="31" t="s">
        <v>34</v>
      </c>
      <c r="G56" s="27">
        <v>6.99</v>
      </c>
      <c r="H56" s="27" t="s">
        <v>31</v>
      </c>
      <c r="I56" s="27" t="s">
        <v>370</v>
      </c>
      <c r="J56" s="27" t="s">
        <v>33</v>
      </c>
      <c r="K56" s="27"/>
      <c r="L56" s="68"/>
      <c r="R56" s="98"/>
    </row>
    <row r="57" spans="1:18" ht="12.75" hidden="1">
      <c r="A57" s="67">
        <v>2282</v>
      </c>
      <c r="B57" s="60">
        <f t="shared" si="1"/>
      </c>
      <c r="C57" s="27" t="s">
        <v>30</v>
      </c>
      <c r="D57" s="28">
        <v>405.26</v>
      </c>
      <c r="E57" s="30">
        <f t="shared" si="0"/>
        <v>412.32</v>
      </c>
      <c r="F57" s="31" t="s">
        <v>34</v>
      </c>
      <c r="G57" s="28">
        <v>3.53</v>
      </c>
      <c r="H57" s="27" t="s">
        <v>31</v>
      </c>
      <c r="I57" s="27" t="s">
        <v>243</v>
      </c>
      <c r="J57" s="27" t="s">
        <v>33</v>
      </c>
      <c r="K57" s="27"/>
      <c r="L57" s="68"/>
      <c r="R57" s="29"/>
    </row>
    <row r="58" spans="1:18" ht="12.75" hidden="1">
      <c r="A58" s="67">
        <v>2461</v>
      </c>
      <c r="B58" s="60">
        <f t="shared" si="1"/>
      </c>
      <c r="C58" s="27" t="s">
        <v>30</v>
      </c>
      <c r="D58" s="28">
        <v>405.26</v>
      </c>
      <c r="E58" s="30">
        <f t="shared" si="0"/>
        <v>419.24</v>
      </c>
      <c r="F58" s="31" t="s">
        <v>34</v>
      </c>
      <c r="G58" s="27">
        <v>6.99</v>
      </c>
      <c r="H58" s="27" t="s">
        <v>31</v>
      </c>
      <c r="I58" s="27" t="s">
        <v>369</v>
      </c>
      <c r="J58" s="27" t="s">
        <v>33</v>
      </c>
      <c r="K58" s="27"/>
      <c r="L58" s="68"/>
      <c r="R58" s="29"/>
    </row>
    <row r="59" spans="1:18" ht="12.75" hidden="1">
      <c r="A59" s="67">
        <v>6872</v>
      </c>
      <c r="B59" s="60">
        <f t="shared" si="1"/>
      </c>
      <c r="C59" s="27" t="s">
        <v>30</v>
      </c>
      <c r="D59" s="28">
        <v>395</v>
      </c>
      <c r="E59" s="30">
        <f t="shared" si="0"/>
        <v>403</v>
      </c>
      <c r="F59" s="31"/>
      <c r="G59" s="27">
        <v>4</v>
      </c>
      <c r="H59" s="37" t="s">
        <v>31</v>
      </c>
      <c r="I59" s="27"/>
      <c r="J59" s="27" t="s">
        <v>33</v>
      </c>
      <c r="K59" s="27" t="s">
        <v>418</v>
      </c>
      <c r="L59" s="68"/>
      <c r="R59" s="98"/>
    </row>
    <row r="60" spans="1:18" ht="12.75" hidden="1">
      <c r="A60" s="67">
        <v>2460</v>
      </c>
      <c r="B60" s="60">
        <f t="shared" si="1"/>
      </c>
      <c r="C60" s="27" t="s">
        <v>30</v>
      </c>
      <c r="D60" s="28">
        <v>393.07</v>
      </c>
      <c r="E60" s="30">
        <f t="shared" si="0"/>
        <v>407.05</v>
      </c>
      <c r="F60" s="31" t="s">
        <v>34</v>
      </c>
      <c r="G60" s="27">
        <v>6.99</v>
      </c>
      <c r="H60" s="27" t="s">
        <v>31</v>
      </c>
      <c r="I60" s="27" t="s">
        <v>368</v>
      </c>
      <c r="J60" s="27" t="s">
        <v>33</v>
      </c>
      <c r="K60" s="27"/>
      <c r="L60" s="68"/>
      <c r="R60" s="98"/>
    </row>
    <row r="61" spans="1:18" ht="12.75" hidden="1">
      <c r="A61" s="67" t="s">
        <v>922</v>
      </c>
      <c r="B61" s="60">
        <f t="shared" si="1"/>
      </c>
      <c r="C61" s="27" t="s">
        <v>30</v>
      </c>
      <c r="D61" s="28">
        <v>392</v>
      </c>
      <c r="E61" s="30">
        <f t="shared" si="0"/>
        <v>399.06</v>
      </c>
      <c r="F61" s="31"/>
      <c r="G61" s="28">
        <v>3.53</v>
      </c>
      <c r="H61" s="27" t="s">
        <v>923</v>
      </c>
      <c r="I61" s="27" t="s">
        <v>430</v>
      </c>
      <c r="J61" s="27"/>
      <c r="K61" s="27"/>
      <c r="L61" s="68"/>
      <c r="R61" s="29"/>
    </row>
    <row r="62" spans="1:18" ht="12.75" hidden="1">
      <c r="A62" s="67">
        <v>2384</v>
      </c>
      <c r="B62" s="60">
        <f t="shared" si="1"/>
      </c>
      <c r="C62" s="27" t="s">
        <v>30</v>
      </c>
      <c r="D62" s="28">
        <v>380.37</v>
      </c>
      <c r="E62" s="30">
        <f t="shared" si="0"/>
        <v>391.03000000000003</v>
      </c>
      <c r="F62" s="31" t="s">
        <v>34</v>
      </c>
      <c r="G62" s="28">
        <v>5.33</v>
      </c>
      <c r="H62" s="37" t="s">
        <v>31</v>
      </c>
      <c r="I62" s="27" t="s">
        <v>321</v>
      </c>
      <c r="J62" s="27" t="s">
        <v>33</v>
      </c>
      <c r="K62" s="27"/>
      <c r="L62" s="69"/>
      <c r="R62" s="98"/>
    </row>
    <row r="63" spans="1:18" ht="12.75" hidden="1">
      <c r="A63" s="67">
        <v>2459</v>
      </c>
      <c r="B63" s="60">
        <f t="shared" si="1"/>
      </c>
      <c r="C63" s="27" t="s">
        <v>30</v>
      </c>
      <c r="D63" s="28">
        <v>380.37</v>
      </c>
      <c r="E63" s="30">
        <f t="shared" si="0"/>
        <v>394.35</v>
      </c>
      <c r="F63" s="31" t="s">
        <v>34</v>
      </c>
      <c r="G63" s="27">
        <v>6.99</v>
      </c>
      <c r="H63" s="27" t="s">
        <v>31</v>
      </c>
      <c r="I63" s="27" t="s">
        <v>367</v>
      </c>
      <c r="J63" s="27" t="s">
        <v>33</v>
      </c>
      <c r="K63" s="27"/>
      <c r="L63" s="68"/>
      <c r="R63" s="98"/>
    </row>
    <row r="64" spans="1:18" ht="12.75" hidden="1">
      <c r="A64" s="67">
        <v>2458</v>
      </c>
      <c r="B64" s="60">
        <f t="shared" si="1"/>
      </c>
      <c r="C64" s="27" t="s">
        <v>30</v>
      </c>
      <c r="D64" s="28">
        <v>367.67</v>
      </c>
      <c r="E64" s="30">
        <f t="shared" si="0"/>
        <v>381.65000000000003</v>
      </c>
      <c r="F64" s="31" t="s">
        <v>34</v>
      </c>
      <c r="G64" s="27">
        <v>6.99</v>
      </c>
      <c r="H64" s="27" t="s">
        <v>31</v>
      </c>
      <c r="I64" s="27" t="s">
        <v>366</v>
      </c>
      <c r="J64" s="27" t="s">
        <v>33</v>
      </c>
      <c r="K64" s="27"/>
      <c r="L64" s="68"/>
      <c r="R64" s="98"/>
    </row>
    <row r="65" spans="1:18" ht="12.75" hidden="1">
      <c r="A65" s="67">
        <v>2280</v>
      </c>
      <c r="B65" s="60">
        <f t="shared" si="1"/>
      </c>
      <c r="C65" s="27" t="s">
        <v>30</v>
      </c>
      <c r="D65" s="28">
        <v>355.19</v>
      </c>
      <c r="E65" s="30">
        <f t="shared" si="0"/>
        <v>362.25</v>
      </c>
      <c r="F65" s="31" t="s">
        <v>34</v>
      </c>
      <c r="G65" s="28">
        <v>3.53</v>
      </c>
      <c r="H65" s="27" t="s">
        <v>31</v>
      </c>
      <c r="I65" s="27" t="s">
        <v>241</v>
      </c>
      <c r="J65" s="27" t="s">
        <v>33</v>
      </c>
      <c r="K65" s="27"/>
      <c r="L65" s="68"/>
      <c r="R65" s="29"/>
    </row>
    <row r="66" spans="1:18" ht="12.75" hidden="1">
      <c r="A66" s="67">
        <v>2383</v>
      </c>
      <c r="B66" s="60">
        <f t="shared" si="1"/>
      </c>
      <c r="C66" s="27" t="s">
        <v>30</v>
      </c>
      <c r="D66" s="28">
        <v>354.97</v>
      </c>
      <c r="E66" s="30">
        <f t="shared" si="0"/>
        <v>365.63000000000005</v>
      </c>
      <c r="F66" s="31" t="s">
        <v>34</v>
      </c>
      <c r="G66" s="28">
        <v>5.33</v>
      </c>
      <c r="H66" s="37" t="s">
        <v>31</v>
      </c>
      <c r="I66" s="27" t="s">
        <v>320</v>
      </c>
      <c r="J66" s="27" t="s">
        <v>33</v>
      </c>
      <c r="K66" s="27"/>
      <c r="L66" s="69"/>
      <c r="R66" s="29"/>
    </row>
    <row r="67" spans="1:18" ht="12.75" hidden="1">
      <c r="A67" s="67">
        <v>2457</v>
      </c>
      <c r="B67" s="60">
        <f t="shared" si="1"/>
      </c>
      <c r="C67" s="27" t="s">
        <v>30</v>
      </c>
      <c r="D67" s="28">
        <v>354.97</v>
      </c>
      <c r="E67" s="30">
        <f t="shared" si="0"/>
        <v>368.95000000000005</v>
      </c>
      <c r="F67" s="31" t="s">
        <v>34</v>
      </c>
      <c r="G67" s="27">
        <v>6.99</v>
      </c>
      <c r="H67" s="27" t="s">
        <v>31</v>
      </c>
      <c r="I67" s="27" t="s">
        <v>365</v>
      </c>
      <c r="J67" s="27" t="s">
        <v>33</v>
      </c>
      <c r="K67" s="27"/>
      <c r="L67" s="68"/>
      <c r="R67" s="98"/>
    </row>
    <row r="68" spans="1:18" ht="12.75" hidden="1">
      <c r="A68" s="67" t="s">
        <v>913</v>
      </c>
      <c r="B68" s="60">
        <f t="shared" si="1"/>
      </c>
      <c r="C68" s="27" t="s">
        <v>30</v>
      </c>
      <c r="D68" s="28">
        <v>347</v>
      </c>
      <c r="E68" s="30">
        <f t="shared" si="0"/>
        <v>371</v>
      </c>
      <c r="F68" s="31"/>
      <c r="G68" s="28">
        <v>12</v>
      </c>
      <c r="H68" s="27" t="s">
        <v>914</v>
      </c>
      <c r="I68" s="27"/>
      <c r="J68" s="27" t="s">
        <v>33</v>
      </c>
      <c r="K68" s="27">
        <v>1</v>
      </c>
      <c r="L68" s="68"/>
      <c r="R68" s="98"/>
    </row>
    <row r="69" spans="1:18" ht="12.75" hidden="1">
      <c r="A69" s="67">
        <v>2279</v>
      </c>
      <c r="B69" s="60">
        <f t="shared" si="1"/>
      </c>
      <c r="C69" s="27" t="s">
        <v>30</v>
      </c>
      <c r="D69" s="28">
        <v>329.79</v>
      </c>
      <c r="E69" s="30">
        <f t="shared" si="0"/>
        <v>336.85</v>
      </c>
      <c r="F69" s="31" t="s">
        <v>34</v>
      </c>
      <c r="G69" s="28">
        <v>3.53</v>
      </c>
      <c r="H69" s="27" t="s">
        <v>31</v>
      </c>
      <c r="I69" s="27" t="s">
        <v>240</v>
      </c>
      <c r="J69" s="27" t="s">
        <v>33</v>
      </c>
      <c r="K69" s="27"/>
      <c r="L69" s="68"/>
      <c r="R69" s="98"/>
    </row>
    <row r="70" spans="1:18" ht="12.75" hidden="1">
      <c r="A70" s="67">
        <v>2382</v>
      </c>
      <c r="B70" s="60">
        <f t="shared" si="1"/>
      </c>
      <c r="C70" s="27" t="s">
        <v>30</v>
      </c>
      <c r="D70" s="28">
        <v>329.57</v>
      </c>
      <c r="E70" s="30">
        <f t="shared" si="0"/>
        <v>340.23</v>
      </c>
      <c r="F70" s="31" t="s">
        <v>34</v>
      </c>
      <c r="G70" s="28">
        <v>5.33</v>
      </c>
      <c r="H70" s="37" t="s">
        <v>31</v>
      </c>
      <c r="I70" s="27" t="s">
        <v>319</v>
      </c>
      <c r="J70" s="27" t="s">
        <v>33</v>
      </c>
      <c r="K70" s="27"/>
      <c r="L70" s="69"/>
      <c r="R70" s="98"/>
    </row>
    <row r="71" spans="1:18" ht="12.75" hidden="1">
      <c r="A71" s="67">
        <v>2455</v>
      </c>
      <c r="B71" s="60">
        <f t="shared" si="1"/>
      </c>
      <c r="C71" s="27" t="s">
        <v>30</v>
      </c>
      <c r="D71" s="28">
        <v>329.57</v>
      </c>
      <c r="E71" s="30">
        <f t="shared" si="0"/>
        <v>343.55</v>
      </c>
      <c r="F71" s="31" t="s">
        <v>34</v>
      </c>
      <c r="G71" s="27">
        <v>6.99</v>
      </c>
      <c r="H71" s="27" t="s">
        <v>31</v>
      </c>
      <c r="I71" s="27" t="s">
        <v>364</v>
      </c>
      <c r="J71" s="27" t="s">
        <v>33</v>
      </c>
      <c r="K71" s="27"/>
      <c r="L71" s="68"/>
      <c r="R71" s="98"/>
    </row>
    <row r="72" spans="1:18" ht="12.75" hidden="1">
      <c r="A72" s="67">
        <v>2454</v>
      </c>
      <c r="B72" s="60">
        <f t="shared" si="1"/>
      </c>
      <c r="C72" s="27" t="s">
        <v>30</v>
      </c>
      <c r="D72" s="28">
        <v>316.87</v>
      </c>
      <c r="E72" s="30">
        <f t="shared" si="0"/>
        <v>330.85</v>
      </c>
      <c r="F72" s="31" t="s">
        <v>34</v>
      </c>
      <c r="G72" s="27">
        <v>6.99</v>
      </c>
      <c r="H72" s="27" t="s">
        <v>31</v>
      </c>
      <c r="I72" s="27" t="s">
        <v>363</v>
      </c>
      <c r="J72" s="27" t="s">
        <v>33</v>
      </c>
      <c r="K72" s="27"/>
      <c r="L72" s="68"/>
      <c r="R72" s="98"/>
    </row>
    <row r="73" spans="1:18" ht="12.75" hidden="1">
      <c r="A73" s="67">
        <v>6943</v>
      </c>
      <c r="B73" s="60">
        <f t="shared" si="1"/>
      </c>
      <c r="C73" s="27" t="s">
        <v>30</v>
      </c>
      <c r="D73" s="28">
        <v>315</v>
      </c>
      <c r="E73" s="28">
        <v>232</v>
      </c>
      <c r="F73" s="28"/>
      <c r="G73" s="28">
        <v>4</v>
      </c>
      <c r="H73" s="27" t="s">
        <v>31</v>
      </c>
      <c r="I73" s="27"/>
      <c r="J73" s="27"/>
      <c r="K73" s="27"/>
      <c r="L73" s="68"/>
      <c r="R73" s="98"/>
    </row>
    <row r="74" spans="1:18" ht="12.75" hidden="1">
      <c r="A74" s="67">
        <v>9598</v>
      </c>
      <c r="B74" s="60">
        <f t="shared" si="1"/>
      </c>
      <c r="C74" s="27" t="s">
        <v>30</v>
      </c>
      <c r="D74" s="28">
        <v>311.46</v>
      </c>
      <c r="E74" s="28">
        <v>318.52</v>
      </c>
      <c r="F74" s="28" t="s">
        <v>34</v>
      </c>
      <c r="G74" s="28">
        <v>3.53</v>
      </c>
      <c r="H74" s="27" t="s">
        <v>384</v>
      </c>
      <c r="I74" s="27" t="s">
        <v>34</v>
      </c>
      <c r="J74" s="27" t="s">
        <v>33</v>
      </c>
      <c r="K74" s="27" t="s">
        <v>418</v>
      </c>
      <c r="L74" s="68"/>
      <c r="R74" s="98"/>
    </row>
    <row r="75" spans="1:18" ht="12.75" hidden="1">
      <c r="A75" s="67">
        <v>9150</v>
      </c>
      <c r="B75" s="60">
        <f t="shared" si="1"/>
      </c>
      <c r="C75" s="27" t="s">
        <v>30</v>
      </c>
      <c r="D75" s="28">
        <v>311.15</v>
      </c>
      <c r="E75" s="28">
        <f aca="true" t="shared" si="2" ref="E75:E118">D75+(G75*2)</f>
        <v>318.21</v>
      </c>
      <c r="F75" s="28" t="s">
        <v>34</v>
      </c>
      <c r="G75" s="28">
        <v>3.53</v>
      </c>
      <c r="H75" s="27" t="s">
        <v>412</v>
      </c>
      <c r="I75" s="27" t="s">
        <v>34</v>
      </c>
      <c r="J75" s="27" t="s">
        <v>33</v>
      </c>
      <c r="K75" s="27" t="s">
        <v>418</v>
      </c>
      <c r="L75" s="68"/>
      <c r="R75" s="98"/>
    </row>
    <row r="76" spans="1:18" ht="12.75" hidden="1">
      <c r="A76" s="67">
        <v>6631</v>
      </c>
      <c r="B76" s="60">
        <f t="shared" si="1"/>
      </c>
      <c r="C76" s="27" t="s">
        <v>30</v>
      </c>
      <c r="D76" s="28">
        <v>311</v>
      </c>
      <c r="E76" s="30">
        <f t="shared" si="2"/>
        <v>319</v>
      </c>
      <c r="F76" s="31" t="s">
        <v>34</v>
      </c>
      <c r="G76" s="28">
        <v>4</v>
      </c>
      <c r="H76" s="27" t="s">
        <v>31</v>
      </c>
      <c r="I76" s="27"/>
      <c r="J76" s="27" t="s">
        <v>33</v>
      </c>
      <c r="K76" s="27"/>
      <c r="L76" s="68"/>
      <c r="R76" s="29"/>
    </row>
    <row r="77" spans="1:18" ht="12.75" hidden="1">
      <c r="A77" s="67">
        <v>2281</v>
      </c>
      <c r="B77" s="60">
        <f t="shared" si="1"/>
      </c>
      <c r="C77" s="27" t="s">
        <v>30</v>
      </c>
      <c r="D77" s="28">
        <v>308.59</v>
      </c>
      <c r="E77" s="30">
        <f t="shared" si="2"/>
        <v>315.65</v>
      </c>
      <c r="F77" s="31" t="s">
        <v>34</v>
      </c>
      <c r="G77" s="28">
        <v>3.53</v>
      </c>
      <c r="H77" s="27" t="s">
        <v>31</v>
      </c>
      <c r="I77" s="27" t="s">
        <v>242</v>
      </c>
      <c r="J77" s="27" t="s">
        <v>33</v>
      </c>
      <c r="K77" s="27"/>
      <c r="L77" s="68"/>
      <c r="R77" s="98"/>
    </row>
    <row r="78" spans="1:18" ht="12.75" hidden="1">
      <c r="A78" s="67" t="s">
        <v>921</v>
      </c>
      <c r="B78" s="60">
        <f t="shared" si="1"/>
      </c>
      <c r="C78" s="27" t="s">
        <v>30</v>
      </c>
      <c r="D78" s="28">
        <v>306</v>
      </c>
      <c r="E78" s="30">
        <f t="shared" si="2"/>
        <v>314</v>
      </c>
      <c r="F78" s="31"/>
      <c r="G78" s="28">
        <v>4</v>
      </c>
      <c r="H78" s="27" t="s">
        <v>31</v>
      </c>
      <c r="I78" s="27"/>
      <c r="J78" s="27" t="s">
        <v>33</v>
      </c>
      <c r="K78" s="27" t="s">
        <v>418</v>
      </c>
      <c r="L78" s="68"/>
      <c r="R78" s="98"/>
    </row>
    <row r="79" spans="1:18" ht="12.75" hidden="1">
      <c r="A79" s="67">
        <v>2385</v>
      </c>
      <c r="B79" s="60">
        <f t="shared" si="1"/>
      </c>
      <c r="C79" s="27" t="s">
        <v>30</v>
      </c>
      <c r="D79" s="28">
        <v>305.26</v>
      </c>
      <c r="E79" s="30">
        <f t="shared" si="2"/>
        <v>315.92</v>
      </c>
      <c r="F79" s="31" t="s">
        <v>34</v>
      </c>
      <c r="G79" s="28">
        <v>5.33</v>
      </c>
      <c r="H79" s="37" t="s">
        <v>31</v>
      </c>
      <c r="I79" s="27" t="s">
        <v>322</v>
      </c>
      <c r="J79" s="27" t="s">
        <v>33</v>
      </c>
      <c r="K79" s="27"/>
      <c r="L79" s="69"/>
      <c r="R79" s="98"/>
    </row>
    <row r="80" spans="1:18" ht="12.75" hidden="1">
      <c r="A80" s="67">
        <v>2278</v>
      </c>
      <c r="B80" s="60">
        <f t="shared" si="1"/>
      </c>
      <c r="C80" s="27" t="s">
        <v>30</v>
      </c>
      <c r="D80" s="28">
        <v>304.39</v>
      </c>
      <c r="E80" s="30">
        <f t="shared" si="2"/>
        <v>311.45</v>
      </c>
      <c r="F80" s="31" t="s">
        <v>34</v>
      </c>
      <c r="G80" s="28">
        <v>3.53</v>
      </c>
      <c r="H80" s="27" t="s">
        <v>31</v>
      </c>
      <c r="I80" s="27" t="s">
        <v>239</v>
      </c>
      <c r="J80" s="27" t="s">
        <v>33</v>
      </c>
      <c r="K80" s="27"/>
      <c r="L80" s="68"/>
      <c r="R80" s="29"/>
    </row>
    <row r="81" spans="1:18" ht="12.75" hidden="1">
      <c r="A81" s="67">
        <v>2381</v>
      </c>
      <c r="B81" s="60">
        <f t="shared" si="1"/>
      </c>
      <c r="C81" s="27" t="s">
        <v>30</v>
      </c>
      <c r="D81" s="28">
        <v>304.17</v>
      </c>
      <c r="E81" s="30">
        <f t="shared" si="2"/>
        <v>314.83000000000004</v>
      </c>
      <c r="F81" s="31" t="s">
        <v>34</v>
      </c>
      <c r="G81" s="28">
        <v>5.33</v>
      </c>
      <c r="H81" s="37" t="s">
        <v>31</v>
      </c>
      <c r="I81" s="27" t="s">
        <v>318</v>
      </c>
      <c r="J81" s="27" t="s">
        <v>33</v>
      </c>
      <c r="K81" s="27"/>
      <c r="L81" s="69"/>
      <c r="R81" s="98"/>
    </row>
    <row r="82" spans="1:18" ht="12.75" hidden="1">
      <c r="A82" s="67">
        <v>2453</v>
      </c>
      <c r="B82" s="60">
        <f t="shared" si="1"/>
      </c>
      <c r="C82" s="27" t="s">
        <v>30</v>
      </c>
      <c r="D82" s="28">
        <v>304.17</v>
      </c>
      <c r="E82" s="30">
        <f t="shared" si="2"/>
        <v>318.15000000000003</v>
      </c>
      <c r="F82" s="31" t="s">
        <v>34</v>
      </c>
      <c r="G82" s="27">
        <v>6.99</v>
      </c>
      <c r="H82" s="27" t="s">
        <v>31</v>
      </c>
      <c r="I82" s="27" t="s">
        <v>362</v>
      </c>
      <c r="J82" s="27" t="s">
        <v>33</v>
      </c>
      <c r="K82" s="27"/>
      <c r="L82" s="68"/>
      <c r="R82" s="29"/>
    </row>
    <row r="83" spans="1:18" ht="12.75" hidden="1">
      <c r="A83" s="67">
        <v>5496</v>
      </c>
      <c r="B83" s="60">
        <f t="shared" si="1"/>
      </c>
      <c r="C83" s="27" t="s">
        <v>30</v>
      </c>
      <c r="D83" s="28">
        <v>304</v>
      </c>
      <c r="E83" s="30">
        <f t="shared" si="2"/>
        <v>313.8</v>
      </c>
      <c r="F83" s="31"/>
      <c r="G83" s="28">
        <v>4.9</v>
      </c>
      <c r="H83" s="37" t="s">
        <v>31</v>
      </c>
      <c r="I83" s="27"/>
      <c r="J83" s="27" t="s">
        <v>33</v>
      </c>
      <c r="K83" s="27"/>
      <c r="L83" s="69"/>
      <c r="R83" s="29"/>
    </row>
    <row r="84" spans="1:18" ht="12.75" hidden="1">
      <c r="A84" s="67">
        <v>2277</v>
      </c>
      <c r="B84" s="60">
        <f t="shared" si="1"/>
      </c>
      <c r="C84" s="27" t="s">
        <v>30</v>
      </c>
      <c r="D84" s="28">
        <v>291.69</v>
      </c>
      <c r="E84" s="30">
        <f t="shared" si="2"/>
        <v>298.75</v>
      </c>
      <c r="F84" s="31" t="s">
        <v>34</v>
      </c>
      <c r="G84" s="28">
        <v>3.53</v>
      </c>
      <c r="H84" s="27" t="s">
        <v>31</v>
      </c>
      <c r="I84" s="27" t="s">
        <v>238</v>
      </c>
      <c r="J84" s="27" t="s">
        <v>33</v>
      </c>
      <c r="K84" s="27"/>
      <c r="L84" s="68"/>
      <c r="R84" s="98"/>
    </row>
    <row r="85" spans="1:18" ht="12.75" hidden="1">
      <c r="A85" s="67">
        <v>2380</v>
      </c>
      <c r="B85" s="60">
        <f t="shared" si="1"/>
      </c>
      <c r="C85" s="27" t="s">
        <v>30</v>
      </c>
      <c r="D85" s="28">
        <v>291.47</v>
      </c>
      <c r="E85" s="30">
        <f t="shared" si="2"/>
        <v>302.13000000000005</v>
      </c>
      <c r="F85" s="31" t="s">
        <v>34</v>
      </c>
      <c r="G85" s="28">
        <v>5.33</v>
      </c>
      <c r="H85" s="37" t="s">
        <v>31</v>
      </c>
      <c r="I85" s="27" t="s">
        <v>317</v>
      </c>
      <c r="J85" s="27" t="s">
        <v>33</v>
      </c>
      <c r="K85" s="27"/>
      <c r="L85" s="69"/>
      <c r="R85" s="29"/>
    </row>
    <row r="86" spans="1:18" ht="12.75" hidden="1">
      <c r="A86" s="67">
        <v>2452</v>
      </c>
      <c r="B86" s="60">
        <f t="shared" si="1"/>
      </c>
      <c r="C86" s="27" t="s">
        <v>30</v>
      </c>
      <c r="D86" s="28">
        <v>291.47</v>
      </c>
      <c r="E86" s="30">
        <f t="shared" si="2"/>
        <v>305.45000000000005</v>
      </c>
      <c r="F86" s="31" t="s">
        <v>34</v>
      </c>
      <c r="G86" s="27">
        <v>6.99</v>
      </c>
      <c r="H86" s="27" t="s">
        <v>31</v>
      </c>
      <c r="I86" s="27" t="s">
        <v>361</v>
      </c>
      <c r="J86" s="27" t="s">
        <v>33</v>
      </c>
      <c r="K86" s="27"/>
      <c r="L86" s="68"/>
      <c r="R86" s="29"/>
    </row>
    <row r="87" spans="1:18" ht="12.75" hidden="1">
      <c r="A87" s="67">
        <v>2276</v>
      </c>
      <c r="B87" s="60">
        <f t="shared" si="1"/>
      </c>
      <c r="C87" s="27" t="s">
        <v>30</v>
      </c>
      <c r="D87" s="28">
        <v>278.99</v>
      </c>
      <c r="E87" s="30">
        <f t="shared" si="2"/>
        <v>286.05</v>
      </c>
      <c r="F87" s="31" t="s">
        <v>34</v>
      </c>
      <c r="G87" s="28">
        <v>3.53</v>
      </c>
      <c r="H87" s="27" t="s">
        <v>31</v>
      </c>
      <c r="I87" s="27" t="s">
        <v>237</v>
      </c>
      <c r="J87" s="27" t="s">
        <v>33</v>
      </c>
      <c r="K87" s="27"/>
      <c r="L87" s="68"/>
      <c r="R87" s="99"/>
    </row>
    <row r="88" spans="1:18" ht="12.75" hidden="1">
      <c r="A88" s="67">
        <v>2379</v>
      </c>
      <c r="B88" s="60">
        <f t="shared" si="1"/>
      </c>
      <c r="C88" s="27" t="s">
        <v>30</v>
      </c>
      <c r="D88" s="28">
        <v>278.77</v>
      </c>
      <c r="E88" s="30">
        <f t="shared" si="2"/>
        <v>289.43</v>
      </c>
      <c r="F88" s="31" t="s">
        <v>34</v>
      </c>
      <c r="G88" s="27">
        <v>5.33</v>
      </c>
      <c r="H88" s="27" t="s">
        <v>31</v>
      </c>
      <c r="I88" s="27" t="s">
        <v>316</v>
      </c>
      <c r="J88" s="27" t="s">
        <v>33</v>
      </c>
      <c r="K88" s="27"/>
      <c r="L88" s="68"/>
      <c r="R88" s="99"/>
    </row>
    <row r="89" spans="1:18" ht="12.75" hidden="1">
      <c r="A89" s="67">
        <v>2451</v>
      </c>
      <c r="B89" s="60">
        <f t="shared" si="1"/>
      </c>
      <c r="C89" s="27" t="s">
        <v>30</v>
      </c>
      <c r="D89" s="28">
        <v>278.77</v>
      </c>
      <c r="E89" s="30">
        <f t="shared" si="2"/>
        <v>292.75</v>
      </c>
      <c r="F89" s="31" t="s">
        <v>34</v>
      </c>
      <c r="G89" s="27">
        <v>6.99</v>
      </c>
      <c r="H89" s="27" t="s">
        <v>31</v>
      </c>
      <c r="I89" s="27" t="s">
        <v>360</v>
      </c>
      <c r="J89" s="27" t="s">
        <v>33</v>
      </c>
      <c r="K89" s="27"/>
      <c r="L89" s="68"/>
      <c r="R89" s="99"/>
    </row>
    <row r="90" spans="1:18" ht="12.75" hidden="1">
      <c r="A90" s="67">
        <v>2275</v>
      </c>
      <c r="B90" s="60">
        <f t="shared" si="1"/>
      </c>
      <c r="C90" s="27" t="s">
        <v>30</v>
      </c>
      <c r="D90" s="28">
        <v>266.29</v>
      </c>
      <c r="E90" s="30">
        <f t="shared" si="2"/>
        <v>273.35</v>
      </c>
      <c r="F90" s="31" t="s">
        <v>34</v>
      </c>
      <c r="G90" s="28">
        <v>3.53</v>
      </c>
      <c r="H90" s="27" t="s">
        <v>31</v>
      </c>
      <c r="I90" s="27" t="s">
        <v>236</v>
      </c>
      <c r="J90" s="27" t="s">
        <v>33</v>
      </c>
      <c r="K90" s="27"/>
      <c r="L90" s="68"/>
      <c r="R90" s="98"/>
    </row>
    <row r="91" spans="1:18" ht="12.75" hidden="1">
      <c r="A91" s="67">
        <v>2378</v>
      </c>
      <c r="B91" s="60">
        <f t="shared" si="1"/>
      </c>
      <c r="C91" s="27" t="s">
        <v>30</v>
      </c>
      <c r="D91" s="28">
        <v>266.07</v>
      </c>
      <c r="E91" s="30">
        <f t="shared" si="2"/>
        <v>276.73</v>
      </c>
      <c r="F91" s="31" t="s">
        <v>34</v>
      </c>
      <c r="G91" s="27">
        <v>5.33</v>
      </c>
      <c r="H91" s="27" t="s">
        <v>31</v>
      </c>
      <c r="I91" s="27" t="s">
        <v>315</v>
      </c>
      <c r="J91" s="27" t="s">
        <v>33</v>
      </c>
      <c r="K91" s="27"/>
      <c r="L91" s="68"/>
      <c r="R91" s="29"/>
    </row>
    <row r="92" spans="1:18" ht="12.75" hidden="1">
      <c r="A92" s="67">
        <v>2450</v>
      </c>
      <c r="B92" s="60">
        <f t="shared" si="1"/>
      </c>
      <c r="C92" s="27" t="s">
        <v>30</v>
      </c>
      <c r="D92" s="28">
        <v>266.07</v>
      </c>
      <c r="E92" s="30">
        <f t="shared" si="2"/>
        <v>280.05</v>
      </c>
      <c r="F92" s="31" t="s">
        <v>34</v>
      </c>
      <c r="G92" s="27">
        <v>6.99</v>
      </c>
      <c r="H92" s="27" t="s">
        <v>31</v>
      </c>
      <c r="I92" s="27" t="s">
        <v>359</v>
      </c>
      <c r="J92" s="27" t="s">
        <v>33</v>
      </c>
      <c r="K92" s="27"/>
      <c r="L92" s="68"/>
      <c r="R92" s="29"/>
    </row>
    <row r="93" spans="1:18" ht="12.75" hidden="1">
      <c r="A93" s="70" t="s">
        <v>755</v>
      </c>
      <c r="B93" s="60">
        <f aca="true" t="shared" si="3" ref="B93:B156">IF(G93=$D$5,IF(D93&lt;$E$23,IF(I93&lt;&gt;0,1,""),""),"")</f>
      </c>
      <c r="C93" s="27" t="s">
        <v>30</v>
      </c>
      <c r="D93" s="40">
        <v>259.3</v>
      </c>
      <c r="E93" s="30">
        <f t="shared" si="2"/>
        <v>270.7</v>
      </c>
      <c r="F93" s="31" t="s">
        <v>34</v>
      </c>
      <c r="G93" s="40">
        <v>5.7</v>
      </c>
      <c r="H93" s="27" t="s">
        <v>31</v>
      </c>
      <c r="I93" s="27"/>
      <c r="J93" s="27" t="s">
        <v>33</v>
      </c>
      <c r="K93" s="27"/>
      <c r="L93" s="68"/>
      <c r="R93" s="98"/>
    </row>
    <row r="94" spans="1:18" ht="12.75" hidden="1">
      <c r="A94" s="70" t="s">
        <v>678</v>
      </c>
      <c r="B94" s="60">
        <f t="shared" si="3"/>
      </c>
      <c r="C94" s="27" t="s">
        <v>30</v>
      </c>
      <c r="D94" s="40">
        <v>255</v>
      </c>
      <c r="E94" s="30">
        <f t="shared" si="2"/>
        <v>265</v>
      </c>
      <c r="F94" s="31" t="s">
        <v>34</v>
      </c>
      <c r="G94" s="40">
        <v>5</v>
      </c>
      <c r="H94" s="27" t="s">
        <v>31</v>
      </c>
      <c r="I94" s="27"/>
      <c r="J94" s="27" t="s">
        <v>33</v>
      </c>
      <c r="K94" s="27"/>
      <c r="L94" s="68"/>
      <c r="R94" s="98"/>
    </row>
    <row r="95" spans="1:18" ht="12.75" hidden="1">
      <c r="A95" s="70" t="s">
        <v>896</v>
      </c>
      <c r="B95" s="60">
        <f t="shared" si="3"/>
      </c>
      <c r="C95" s="27" t="s">
        <v>30</v>
      </c>
      <c r="D95" s="40">
        <v>255</v>
      </c>
      <c r="E95" s="30">
        <f t="shared" si="2"/>
        <v>263</v>
      </c>
      <c r="F95" s="31" t="s">
        <v>34</v>
      </c>
      <c r="G95" s="40">
        <v>4</v>
      </c>
      <c r="H95" s="27" t="s">
        <v>31</v>
      </c>
      <c r="I95" s="27"/>
      <c r="J95" s="27" t="s">
        <v>33</v>
      </c>
      <c r="K95" s="27"/>
      <c r="L95" s="68"/>
      <c r="R95" s="29"/>
    </row>
    <row r="96" spans="1:18" ht="12.75" hidden="1">
      <c r="A96" s="67">
        <v>2274</v>
      </c>
      <c r="B96" s="60">
        <f t="shared" si="3"/>
      </c>
      <c r="C96" s="27" t="s">
        <v>30</v>
      </c>
      <c r="D96" s="28">
        <v>253.59</v>
      </c>
      <c r="E96" s="30">
        <f t="shared" si="2"/>
        <v>260.65</v>
      </c>
      <c r="F96" s="31" t="s">
        <v>34</v>
      </c>
      <c r="G96" s="28">
        <v>3.53</v>
      </c>
      <c r="H96" s="27" t="s">
        <v>31</v>
      </c>
      <c r="I96" s="27" t="s">
        <v>235</v>
      </c>
      <c r="J96" s="27" t="s">
        <v>33</v>
      </c>
      <c r="K96" s="27"/>
      <c r="L96" s="68"/>
      <c r="R96" s="98"/>
    </row>
    <row r="97" spans="1:18" ht="12.75" hidden="1">
      <c r="A97" s="67">
        <v>2377</v>
      </c>
      <c r="B97" s="60">
        <f t="shared" si="3"/>
      </c>
      <c r="C97" s="27" t="s">
        <v>30</v>
      </c>
      <c r="D97" s="28">
        <v>253.37</v>
      </c>
      <c r="E97" s="30">
        <f t="shared" si="2"/>
        <v>264.03000000000003</v>
      </c>
      <c r="F97" s="31" t="s">
        <v>34</v>
      </c>
      <c r="G97" s="27">
        <v>5.33</v>
      </c>
      <c r="H97" s="27" t="s">
        <v>31</v>
      </c>
      <c r="I97" s="27" t="s">
        <v>314</v>
      </c>
      <c r="J97" s="27" t="s">
        <v>33</v>
      </c>
      <c r="K97" s="27"/>
      <c r="L97" s="68"/>
      <c r="R97" s="98"/>
    </row>
    <row r="98" spans="1:18" ht="12.75" hidden="1">
      <c r="A98" s="67">
        <v>2449</v>
      </c>
      <c r="B98" s="60">
        <f t="shared" si="3"/>
      </c>
      <c r="C98" s="27" t="s">
        <v>30</v>
      </c>
      <c r="D98" s="28">
        <v>253.37</v>
      </c>
      <c r="E98" s="30">
        <f t="shared" si="2"/>
        <v>267.35</v>
      </c>
      <c r="F98" s="31" t="s">
        <v>34</v>
      </c>
      <c r="G98" s="27">
        <v>6.99</v>
      </c>
      <c r="H98" s="27" t="s">
        <v>31</v>
      </c>
      <c r="I98" s="27" t="s">
        <v>358</v>
      </c>
      <c r="J98" s="27" t="s">
        <v>33</v>
      </c>
      <c r="K98" s="27"/>
      <c r="L98" s="68"/>
      <c r="R98" s="98"/>
    </row>
    <row r="99" spans="1:18" ht="12.75" hidden="1">
      <c r="A99" s="67">
        <v>2178</v>
      </c>
      <c r="B99" s="60">
        <f t="shared" si="3"/>
      </c>
      <c r="C99" s="27" t="s">
        <v>30</v>
      </c>
      <c r="D99" s="28">
        <v>247.32</v>
      </c>
      <c r="E99" s="30">
        <f t="shared" si="2"/>
        <v>252.56</v>
      </c>
      <c r="F99" s="31" t="s">
        <v>34</v>
      </c>
      <c r="G99" s="28">
        <v>2.62</v>
      </c>
      <c r="H99" s="27" t="s">
        <v>31</v>
      </c>
      <c r="I99" s="38" t="s">
        <v>161</v>
      </c>
      <c r="J99" s="32" t="s">
        <v>33</v>
      </c>
      <c r="K99" s="38"/>
      <c r="L99" s="68"/>
      <c r="R99" s="29"/>
    </row>
    <row r="100" spans="1:18" ht="12.75" hidden="1">
      <c r="A100" s="67">
        <v>2273</v>
      </c>
      <c r="B100" s="60">
        <f t="shared" si="3"/>
      </c>
      <c r="C100" s="27" t="s">
        <v>30</v>
      </c>
      <c r="D100" s="28">
        <v>247.24</v>
      </c>
      <c r="E100" s="30">
        <f t="shared" si="2"/>
        <v>254.3</v>
      </c>
      <c r="F100" s="31" t="s">
        <v>34</v>
      </c>
      <c r="G100" s="28">
        <v>3.53</v>
      </c>
      <c r="H100" s="27" t="s">
        <v>31</v>
      </c>
      <c r="I100" s="27" t="s">
        <v>234</v>
      </c>
      <c r="J100" s="27" t="s">
        <v>33</v>
      </c>
      <c r="K100" s="27"/>
      <c r="L100" s="68"/>
      <c r="R100" s="29"/>
    </row>
    <row r="101" spans="1:18" ht="12.75" hidden="1">
      <c r="A101" s="67">
        <v>2376</v>
      </c>
      <c r="B101" s="60">
        <f t="shared" si="3"/>
      </c>
      <c r="C101" s="27" t="s">
        <v>30</v>
      </c>
      <c r="D101" s="28">
        <v>247.02</v>
      </c>
      <c r="E101" s="30">
        <f t="shared" si="2"/>
        <v>257.68</v>
      </c>
      <c r="F101" s="31" t="s">
        <v>34</v>
      </c>
      <c r="G101" s="27">
        <v>5.33</v>
      </c>
      <c r="H101" s="27" t="s">
        <v>31</v>
      </c>
      <c r="I101" s="27" t="s">
        <v>313</v>
      </c>
      <c r="J101" s="27" t="s">
        <v>33</v>
      </c>
      <c r="K101" s="27"/>
      <c r="L101" s="68"/>
      <c r="R101" s="98"/>
    </row>
    <row r="102" spans="1:18" ht="12.75" hidden="1">
      <c r="A102" s="67">
        <v>6344</v>
      </c>
      <c r="B102" s="60">
        <f t="shared" si="3"/>
      </c>
      <c r="C102" s="27" t="s">
        <v>30</v>
      </c>
      <c r="D102" s="28">
        <v>245</v>
      </c>
      <c r="E102" s="30">
        <f t="shared" si="2"/>
        <v>251</v>
      </c>
      <c r="F102" s="31"/>
      <c r="G102" s="28">
        <v>3</v>
      </c>
      <c r="H102" s="27" t="s">
        <v>31</v>
      </c>
      <c r="I102" s="38"/>
      <c r="J102" s="32" t="s">
        <v>33</v>
      </c>
      <c r="K102" s="38"/>
      <c r="L102" s="68" t="s">
        <v>418</v>
      </c>
      <c r="R102" s="98"/>
    </row>
    <row r="103" spans="1:18" ht="12.75" hidden="1">
      <c r="A103" s="67">
        <v>2177</v>
      </c>
      <c r="B103" s="60">
        <f t="shared" si="3"/>
      </c>
      <c r="C103" s="27" t="s">
        <v>30</v>
      </c>
      <c r="D103" s="28">
        <v>240.97</v>
      </c>
      <c r="E103" s="30">
        <f t="shared" si="2"/>
        <v>246.21</v>
      </c>
      <c r="F103" s="31" t="s">
        <v>34</v>
      </c>
      <c r="G103" s="28">
        <v>2.62</v>
      </c>
      <c r="H103" s="27" t="s">
        <v>31</v>
      </c>
      <c r="I103" s="38" t="s">
        <v>160</v>
      </c>
      <c r="J103" s="32" t="s">
        <v>33</v>
      </c>
      <c r="K103" s="38"/>
      <c r="L103" s="68"/>
      <c r="R103" s="98"/>
    </row>
    <row r="104" spans="1:18" ht="12.75" hidden="1">
      <c r="A104" s="67">
        <v>2272</v>
      </c>
      <c r="B104" s="60">
        <f t="shared" si="3"/>
      </c>
      <c r="C104" s="27" t="s">
        <v>30</v>
      </c>
      <c r="D104" s="28">
        <v>240.89</v>
      </c>
      <c r="E104" s="30">
        <f t="shared" si="2"/>
        <v>247.95</v>
      </c>
      <c r="F104" s="31" t="s">
        <v>34</v>
      </c>
      <c r="G104" s="28">
        <v>3.53</v>
      </c>
      <c r="H104" s="27" t="s">
        <v>31</v>
      </c>
      <c r="I104" s="27" t="s">
        <v>233</v>
      </c>
      <c r="J104" s="27" t="s">
        <v>33</v>
      </c>
      <c r="K104" s="27"/>
      <c r="L104" s="68"/>
      <c r="R104" s="98"/>
    </row>
    <row r="105" spans="1:18" ht="12.75" hidden="1">
      <c r="A105" s="67">
        <v>2375</v>
      </c>
      <c r="B105" s="60">
        <f t="shared" si="3"/>
      </c>
      <c r="C105" s="27" t="s">
        <v>30</v>
      </c>
      <c r="D105" s="28">
        <v>240.67</v>
      </c>
      <c r="E105" s="30">
        <f t="shared" si="2"/>
        <v>251.32999999999998</v>
      </c>
      <c r="F105" s="31" t="s">
        <v>34</v>
      </c>
      <c r="G105" s="27">
        <v>5.33</v>
      </c>
      <c r="H105" s="27" t="s">
        <v>31</v>
      </c>
      <c r="I105" s="27" t="s">
        <v>312</v>
      </c>
      <c r="J105" s="27" t="s">
        <v>33</v>
      </c>
      <c r="K105" s="27"/>
      <c r="L105" s="68"/>
      <c r="R105" s="98"/>
    </row>
    <row r="106" spans="1:18" ht="12.75" hidden="1">
      <c r="A106" s="67">
        <v>2448</v>
      </c>
      <c r="B106" s="60">
        <f t="shared" si="3"/>
      </c>
      <c r="C106" s="27" t="s">
        <v>30</v>
      </c>
      <c r="D106" s="28">
        <v>240.67</v>
      </c>
      <c r="E106" s="30">
        <f t="shared" si="2"/>
        <v>254.64999999999998</v>
      </c>
      <c r="F106" s="31" t="s">
        <v>34</v>
      </c>
      <c r="G106" s="27">
        <v>6.99</v>
      </c>
      <c r="H106" s="27" t="s">
        <v>31</v>
      </c>
      <c r="I106" s="27" t="s">
        <v>357</v>
      </c>
      <c r="J106" s="27" t="s">
        <v>33</v>
      </c>
      <c r="K106" s="27"/>
      <c r="L106" s="68"/>
      <c r="R106" s="98"/>
    </row>
    <row r="107" spans="1:18" ht="12.75" hidden="1">
      <c r="A107" s="67">
        <v>1247</v>
      </c>
      <c r="B107" s="60">
        <f t="shared" si="3"/>
      </c>
      <c r="C107" s="27" t="s">
        <v>30</v>
      </c>
      <c r="D107" s="28">
        <v>240</v>
      </c>
      <c r="E107" s="30">
        <f t="shared" si="2"/>
        <v>261</v>
      </c>
      <c r="F107" s="31" t="s">
        <v>34</v>
      </c>
      <c r="G107" s="28">
        <v>10.5</v>
      </c>
      <c r="H107" s="27" t="s">
        <v>31</v>
      </c>
      <c r="I107" s="27"/>
      <c r="J107" s="27" t="s">
        <v>33</v>
      </c>
      <c r="K107" s="27">
        <v>1</v>
      </c>
      <c r="L107" s="68">
        <v>1247</v>
      </c>
      <c r="R107" s="99"/>
    </row>
    <row r="108" spans="1:18" ht="12.75" hidden="1">
      <c r="A108" s="67">
        <v>6166</v>
      </c>
      <c r="B108" s="60">
        <f t="shared" si="3"/>
      </c>
      <c r="C108" s="27" t="s">
        <v>30</v>
      </c>
      <c r="D108" s="28">
        <v>237</v>
      </c>
      <c r="E108" s="30">
        <f t="shared" si="2"/>
        <v>243</v>
      </c>
      <c r="F108" s="31" t="s">
        <v>34</v>
      </c>
      <c r="G108" s="28">
        <v>3</v>
      </c>
      <c r="H108" s="27" t="s">
        <v>31</v>
      </c>
      <c r="I108" s="27"/>
      <c r="J108" s="27" t="s">
        <v>33</v>
      </c>
      <c r="K108" s="27">
        <v>1</v>
      </c>
      <c r="L108" s="68">
        <v>2449</v>
      </c>
      <c r="R108" s="99"/>
    </row>
    <row r="109" spans="1:18" ht="12.75" hidden="1">
      <c r="A109" s="67">
        <v>2176</v>
      </c>
      <c r="B109" s="60">
        <f t="shared" si="3"/>
      </c>
      <c r="C109" s="27" t="s">
        <v>30</v>
      </c>
      <c r="D109" s="28">
        <v>234.62</v>
      </c>
      <c r="E109" s="30">
        <f t="shared" si="2"/>
        <v>239.86</v>
      </c>
      <c r="F109" s="31" t="s">
        <v>34</v>
      </c>
      <c r="G109" s="28">
        <v>2.62</v>
      </c>
      <c r="H109" s="27" t="s">
        <v>31</v>
      </c>
      <c r="I109" s="38" t="s">
        <v>159</v>
      </c>
      <c r="J109" s="32" t="s">
        <v>33</v>
      </c>
      <c r="K109" s="38"/>
      <c r="L109" s="68"/>
      <c r="R109" s="98"/>
    </row>
    <row r="110" spans="1:18" ht="12.75" hidden="1">
      <c r="A110" s="67">
        <v>2271</v>
      </c>
      <c r="B110" s="60">
        <f t="shared" si="3"/>
      </c>
      <c r="C110" s="27" t="s">
        <v>30</v>
      </c>
      <c r="D110" s="28">
        <v>234.54</v>
      </c>
      <c r="E110" s="30">
        <f t="shared" si="2"/>
        <v>241.6</v>
      </c>
      <c r="F110" s="31" t="s">
        <v>34</v>
      </c>
      <c r="G110" s="28">
        <v>3.53</v>
      </c>
      <c r="H110" s="27" t="s">
        <v>31</v>
      </c>
      <c r="I110" s="27" t="s">
        <v>232</v>
      </c>
      <c r="J110" s="27" t="s">
        <v>33</v>
      </c>
      <c r="K110" s="27"/>
      <c r="L110" s="68"/>
      <c r="R110" s="98"/>
    </row>
    <row r="111" spans="1:18" ht="12.75" hidden="1">
      <c r="A111" s="67">
        <v>2374</v>
      </c>
      <c r="B111" s="60">
        <f t="shared" si="3"/>
      </c>
      <c r="C111" s="27" t="s">
        <v>30</v>
      </c>
      <c r="D111" s="28">
        <v>234.32</v>
      </c>
      <c r="E111" s="30">
        <f t="shared" si="2"/>
        <v>244.98</v>
      </c>
      <c r="F111" s="31" t="s">
        <v>34</v>
      </c>
      <c r="G111" s="28">
        <v>5.33</v>
      </c>
      <c r="H111" s="27" t="s">
        <v>31</v>
      </c>
      <c r="I111" s="27" t="s">
        <v>311</v>
      </c>
      <c r="J111" s="27" t="s">
        <v>33</v>
      </c>
      <c r="K111" s="27"/>
      <c r="L111" s="68"/>
      <c r="R111" s="98"/>
    </row>
    <row r="112" spans="1:18" ht="12.75" hidden="1">
      <c r="A112" s="67">
        <v>5045</v>
      </c>
      <c r="B112" s="60">
        <f t="shared" si="3"/>
      </c>
      <c r="C112" s="27" t="s">
        <v>30</v>
      </c>
      <c r="D112" s="28">
        <v>233</v>
      </c>
      <c r="E112" s="30">
        <f t="shared" si="2"/>
        <v>241</v>
      </c>
      <c r="F112" s="31" t="s">
        <v>34</v>
      </c>
      <c r="G112" s="28">
        <v>4</v>
      </c>
      <c r="H112" s="27" t="s">
        <v>31</v>
      </c>
      <c r="I112" s="27"/>
      <c r="J112" s="27" t="s">
        <v>33</v>
      </c>
      <c r="K112" s="27">
        <v>1</v>
      </c>
      <c r="L112" s="68">
        <v>7162</v>
      </c>
      <c r="R112" s="29"/>
    </row>
    <row r="113" spans="1:18" ht="12.75" hidden="1">
      <c r="A113" s="70" t="s">
        <v>895</v>
      </c>
      <c r="B113" s="60">
        <f t="shared" si="3"/>
      </c>
      <c r="C113" s="27" t="s">
        <v>30</v>
      </c>
      <c r="D113" s="40">
        <v>233</v>
      </c>
      <c r="E113" s="30">
        <f t="shared" si="2"/>
        <v>239</v>
      </c>
      <c r="F113" s="31" t="s">
        <v>34</v>
      </c>
      <c r="G113" s="40">
        <v>3</v>
      </c>
      <c r="H113" s="27" t="s">
        <v>31</v>
      </c>
      <c r="I113" s="27"/>
      <c r="J113" s="27" t="s">
        <v>33</v>
      </c>
      <c r="K113" s="27"/>
      <c r="L113" s="68"/>
      <c r="R113" s="98"/>
    </row>
    <row r="114" spans="1:18" ht="12.75" hidden="1">
      <c r="A114" s="70" t="s">
        <v>865</v>
      </c>
      <c r="B114" s="60">
        <f t="shared" si="3"/>
      </c>
      <c r="C114" s="27" t="s">
        <v>30</v>
      </c>
      <c r="D114" s="40">
        <v>230</v>
      </c>
      <c r="E114" s="30">
        <f t="shared" si="2"/>
        <v>236</v>
      </c>
      <c r="F114" s="31" t="s">
        <v>34</v>
      </c>
      <c r="G114" s="40">
        <v>3</v>
      </c>
      <c r="H114" s="27" t="s">
        <v>31</v>
      </c>
      <c r="I114" s="27"/>
      <c r="J114" s="27" t="s">
        <v>33</v>
      </c>
      <c r="K114" s="27"/>
      <c r="L114" s="68"/>
      <c r="R114" s="98"/>
    </row>
    <row r="115" spans="1:18" ht="12.75" hidden="1">
      <c r="A115" s="67">
        <v>2175</v>
      </c>
      <c r="B115" s="60">
        <f t="shared" si="3"/>
      </c>
      <c r="C115" s="27" t="s">
        <v>30</v>
      </c>
      <c r="D115" s="28">
        <v>228.27</v>
      </c>
      <c r="E115" s="30">
        <f t="shared" si="2"/>
        <v>233.51000000000002</v>
      </c>
      <c r="F115" s="31" t="s">
        <v>34</v>
      </c>
      <c r="G115" s="28">
        <v>2.62</v>
      </c>
      <c r="H115" s="27" t="s">
        <v>31</v>
      </c>
      <c r="I115" s="38" t="s">
        <v>158</v>
      </c>
      <c r="J115" s="32" t="s">
        <v>33</v>
      </c>
      <c r="K115" s="38"/>
      <c r="L115" s="68"/>
      <c r="R115" s="98"/>
    </row>
    <row r="116" spans="1:18" ht="12.75" hidden="1">
      <c r="A116" s="67">
        <v>2270</v>
      </c>
      <c r="B116" s="60">
        <f t="shared" si="3"/>
      </c>
      <c r="C116" s="27" t="s">
        <v>30</v>
      </c>
      <c r="D116" s="28">
        <v>228.19</v>
      </c>
      <c r="E116" s="30">
        <f t="shared" si="2"/>
        <v>235.25</v>
      </c>
      <c r="F116" s="31" t="s">
        <v>34</v>
      </c>
      <c r="G116" s="28">
        <v>3.53</v>
      </c>
      <c r="H116" s="27" t="s">
        <v>31</v>
      </c>
      <c r="I116" s="27" t="s">
        <v>231</v>
      </c>
      <c r="J116" s="27" t="s">
        <v>33</v>
      </c>
      <c r="K116" s="27"/>
      <c r="L116" s="68"/>
      <c r="R116" s="29"/>
    </row>
    <row r="117" spans="1:18" ht="12.75" hidden="1">
      <c r="A117" s="67">
        <v>2373</v>
      </c>
      <c r="B117" s="60">
        <f t="shared" si="3"/>
      </c>
      <c r="C117" s="27" t="s">
        <v>30</v>
      </c>
      <c r="D117" s="28">
        <v>227.97</v>
      </c>
      <c r="E117" s="30">
        <f t="shared" si="2"/>
        <v>238.63</v>
      </c>
      <c r="F117" s="31" t="s">
        <v>34</v>
      </c>
      <c r="G117" s="28">
        <v>5.33</v>
      </c>
      <c r="H117" s="27" t="s">
        <v>31</v>
      </c>
      <c r="I117" s="27" t="s">
        <v>310</v>
      </c>
      <c r="J117" s="27" t="s">
        <v>33</v>
      </c>
      <c r="K117" s="27"/>
      <c r="L117" s="68"/>
      <c r="R117" s="99"/>
    </row>
    <row r="118" spans="1:18" ht="12.75" hidden="1">
      <c r="A118" s="67">
        <v>2447</v>
      </c>
      <c r="B118" s="60">
        <f t="shared" si="3"/>
      </c>
      <c r="C118" s="27" t="s">
        <v>30</v>
      </c>
      <c r="D118" s="28">
        <v>227.97</v>
      </c>
      <c r="E118" s="30">
        <f t="shared" si="2"/>
        <v>241.95</v>
      </c>
      <c r="F118" s="31" t="s">
        <v>34</v>
      </c>
      <c r="G118" s="27">
        <v>6.99</v>
      </c>
      <c r="H118" s="27" t="s">
        <v>31</v>
      </c>
      <c r="I118" s="27" t="s">
        <v>356</v>
      </c>
      <c r="J118" s="27" t="s">
        <v>33</v>
      </c>
      <c r="K118" s="27"/>
      <c r="L118" s="68"/>
      <c r="R118" s="98"/>
    </row>
    <row r="119" spans="1:18" ht="12.75" hidden="1">
      <c r="A119" s="67">
        <v>6936</v>
      </c>
      <c r="B119" s="60">
        <f t="shared" si="3"/>
      </c>
      <c r="C119" s="27" t="s">
        <v>30</v>
      </c>
      <c r="D119" s="28">
        <v>226.32</v>
      </c>
      <c r="E119" s="28">
        <v>241.5</v>
      </c>
      <c r="F119" s="31" t="s">
        <v>34</v>
      </c>
      <c r="G119" s="28">
        <v>7.59</v>
      </c>
      <c r="H119" s="27" t="s">
        <v>31</v>
      </c>
      <c r="I119" s="37" t="s">
        <v>34</v>
      </c>
      <c r="J119" s="27" t="s">
        <v>33</v>
      </c>
      <c r="K119" s="27" t="s">
        <v>425</v>
      </c>
      <c r="L119" s="68"/>
      <c r="R119" s="98"/>
    </row>
    <row r="120" spans="1:18" ht="12.75" hidden="1">
      <c r="A120" s="67">
        <v>2174</v>
      </c>
      <c r="B120" s="60">
        <f t="shared" si="3"/>
      </c>
      <c r="C120" s="27" t="s">
        <v>30</v>
      </c>
      <c r="D120" s="28">
        <v>221.92</v>
      </c>
      <c r="E120" s="30">
        <f aca="true" t="shared" si="4" ref="E120:E128">D120+(G120*2)</f>
        <v>227.16</v>
      </c>
      <c r="F120" s="31" t="s">
        <v>34</v>
      </c>
      <c r="G120" s="28">
        <v>2.62</v>
      </c>
      <c r="H120" s="27" t="s">
        <v>31</v>
      </c>
      <c r="I120" s="38" t="s">
        <v>157</v>
      </c>
      <c r="J120" s="32" t="s">
        <v>33</v>
      </c>
      <c r="K120" s="38"/>
      <c r="L120" s="68"/>
      <c r="R120" s="29"/>
    </row>
    <row r="121" spans="1:18" ht="12.75" hidden="1">
      <c r="A121" s="67">
        <v>2269</v>
      </c>
      <c r="B121" s="60">
        <f t="shared" si="3"/>
      </c>
      <c r="C121" s="27" t="s">
        <v>30</v>
      </c>
      <c r="D121" s="28">
        <v>221.84</v>
      </c>
      <c r="E121" s="30">
        <f t="shared" si="4"/>
        <v>228.9</v>
      </c>
      <c r="F121" s="31" t="s">
        <v>34</v>
      </c>
      <c r="G121" s="28">
        <v>3.53</v>
      </c>
      <c r="H121" s="27" t="s">
        <v>31</v>
      </c>
      <c r="I121" s="27" t="s">
        <v>230</v>
      </c>
      <c r="J121" s="27" t="s">
        <v>33</v>
      </c>
      <c r="K121" s="27"/>
      <c r="L121" s="68"/>
      <c r="R121" s="29"/>
    </row>
    <row r="122" spans="1:18" ht="12.75" hidden="1">
      <c r="A122" s="67">
        <v>2372</v>
      </c>
      <c r="B122" s="60">
        <f t="shared" si="3"/>
      </c>
      <c r="C122" s="27" t="s">
        <v>30</v>
      </c>
      <c r="D122" s="28">
        <v>221.62</v>
      </c>
      <c r="E122" s="30">
        <f t="shared" si="4"/>
        <v>232.28</v>
      </c>
      <c r="F122" s="31" t="s">
        <v>34</v>
      </c>
      <c r="G122" s="27">
        <v>5.33</v>
      </c>
      <c r="H122" s="27" t="s">
        <v>31</v>
      </c>
      <c r="I122" s="27" t="s">
        <v>309</v>
      </c>
      <c r="J122" s="27" t="s">
        <v>33</v>
      </c>
      <c r="K122" s="27"/>
      <c r="L122" s="68"/>
      <c r="R122" s="29"/>
    </row>
    <row r="123" spans="1:18" ht="12.75" hidden="1">
      <c r="A123" s="70" t="s">
        <v>760</v>
      </c>
      <c r="B123" s="60">
        <f t="shared" si="3"/>
      </c>
      <c r="C123" s="27" t="s">
        <v>30</v>
      </c>
      <c r="D123" s="40">
        <v>219.3</v>
      </c>
      <c r="E123" s="30">
        <f t="shared" si="4"/>
        <v>230.70000000000002</v>
      </c>
      <c r="F123" s="31" t="s">
        <v>34</v>
      </c>
      <c r="G123" s="40">
        <v>5.7</v>
      </c>
      <c r="H123" s="27" t="s">
        <v>31</v>
      </c>
      <c r="I123" s="27"/>
      <c r="J123" s="27" t="s">
        <v>33</v>
      </c>
      <c r="K123" s="27"/>
      <c r="L123" s="68"/>
      <c r="R123" s="98"/>
    </row>
    <row r="124" spans="1:18" ht="12.75" hidden="1">
      <c r="A124" s="67">
        <v>2173</v>
      </c>
      <c r="B124" s="60">
        <f t="shared" si="3"/>
      </c>
      <c r="C124" s="27" t="s">
        <v>30</v>
      </c>
      <c r="D124" s="28">
        <v>215.57</v>
      </c>
      <c r="E124" s="30">
        <f t="shared" si="4"/>
        <v>220.81</v>
      </c>
      <c r="F124" s="31" t="s">
        <v>34</v>
      </c>
      <c r="G124" s="28">
        <v>2.62</v>
      </c>
      <c r="H124" s="27" t="s">
        <v>31</v>
      </c>
      <c r="I124" s="38" t="s">
        <v>156</v>
      </c>
      <c r="J124" s="32" t="s">
        <v>33</v>
      </c>
      <c r="K124" s="38"/>
      <c r="L124" s="68"/>
      <c r="R124" s="99"/>
    </row>
    <row r="125" spans="1:18" ht="12.75" hidden="1">
      <c r="A125" s="67">
        <v>2268</v>
      </c>
      <c r="B125" s="60">
        <f t="shared" si="3"/>
      </c>
      <c r="C125" s="27" t="s">
        <v>30</v>
      </c>
      <c r="D125" s="28">
        <v>215.49</v>
      </c>
      <c r="E125" s="30">
        <f t="shared" si="4"/>
        <v>222.55</v>
      </c>
      <c r="F125" s="31" t="s">
        <v>34</v>
      </c>
      <c r="G125" s="28">
        <v>3.53</v>
      </c>
      <c r="H125" s="27" t="s">
        <v>31</v>
      </c>
      <c r="I125" s="27" t="s">
        <v>229</v>
      </c>
      <c r="J125" s="27" t="s">
        <v>33</v>
      </c>
      <c r="K125" s="27"/>
      <c r="L125" s="68"/>
      <c r="R125" s="98"/>
    </row>
    <row r="126" spans="1:18" ht="12.75" hidden="1">
      <c r="A126" s="67">
        <v>2371</v>
      </c>
      <c r="B126" s="60">
        <f t="shared" si="3"/>
      </c>
      <c r="C126" s="27" t="s">
        <v>30</v>
      </c>
      <c r="D126" s="28">
        <v>215.27</v>
      </c>
      <c r="E126" s="30">
        <f t="shared" si="4"/>
        <v>225.93</v>
      </c>
      <c r="F126" s="31" t="s">
        <v>34</v>
      </c>
      <c r="G126" s="27">
        <v>5.33</v>
      </c>
      <c r="H126" s="27" t="s">
        <v>31</v>
      </c>
      <c r="I126" s="27" t="s">
        <v>308</v>
      </c>
      <c r="J126" s="27" t="s">
        <v>33</v>
      </c>
      <c r="K126" s="27"/>
      <c r="L126" s="68"/>
      <c r="R126" s="98"/>
    </row>
    <row r="127" spans="1:18" ht="12.75" hidden="1">
      <c r="A127" s="67">
        <v>2446</v>
      </c>
      <c r="B127" s="60">
        <f t="shared" si="3"/>
      </c>
      <c r="C127" s="27" t="s">
        <v>30</v>
      </c>
      <c r="D127" s="28">
        <v>215.27</v>
      </c>
      <c r="E127" s="30">
        <f t="shared" si="4"/>
        <v>229.25</v>
      </c>
      <c r="F127" s="31" t="s">
        <v>34</v>
      </c>
      <c r="G127" s="27">
        <v>6.99</v>
      </c>
      <c r="H127" s="27" t="s">
        <v>31</v>
      </c>
      <c r="I127" s="27" t="s">
        <v>355</v>
      </c>
      <c r="J127" s="27" t="s">
        <v>33</v>
      </c>
      <c r="K127" s="27"/>
      <c r="L127" s="68"/>
      <c r="R127" s="98"/>
    </row>
    <row r="128" spans="1:18" ht="12.75" hidden="1">
      <c r="A128" s="67">
        <v>2424</v>
      </c>
      <c r="B128" s="60">
        <f t="shared" si="3"/>
      </c>
      <c r="C128" s="27" t="s">
        <v>30</v>
      </c>
      <c r="D128" s="28">
        <v>210.5</v>
      </c>
      <c r="E128" s="30">
        <f t="shared" si="4"/>
        <v>224.48</v>
      </c>
      <c r="F128" s="31" t="s">
        <v>34</v>
      </c>
      <c r="G128" s="27">
        <v>6.99</v>
      </c>
      <c r="H128" s="27" t="s">
        <v>31</v>
      </c>
      <c r="I128" s="27" t="s">
        <v>335</v>
      </c>
      <c r="J128" s="27" t="s">
        <v>33</v>
      </c>
      <c r="K128" s="27"/>
      <c r="L128" s="68"/>
      <c r="R128" s="98"/>
    </row>
    <row r="129" spans="1:18" ht="12.75" hidden="1">
      <c r="A129" s="67">
        <v>4358</v>
      </c>
      <c r="B129" s="60">
        <f t="shared" si="3"/>
      </c>
      <c r="C129" s="27" t="s">
        <v>30</v>
      </c>
      <c r="D129" s="28">
        <v>209.8</v>
      </c>
      <c r="E129" s="28">
        <v>226.8</v>
      </c>
      <c r="F129" s="31" t="s">
        <v>34</v>
      </c>
      <c r="G129" s="28">
        <v>8.5</v>
      </c>
      <c r="H129" s="27" t="s">
        <v>31</v>
      </c>
      <c r="I129" s="37" t="s">
        <v>34</v>
      </c>
      <c r="J129" s="27" t="s">
        <v>33</v>
      </c>
      <c r="K129" s="27" t="s">
        <v>405</v>
      </c>
      <c r="L129" s="68"/>
      <c r="R129" s="99"/>
    </row>
    <row r="130" spans="1:18" ht="12.75" hidden="1">
      <c r="A130" s="70" t="s">
        <v>740</v>
      </c>
      <c r="B130" s="60">
        <f t="shared" si="3"/>
      </c>
      <c r="C130" s="27" t="s">
        <v>30</v>
      </c>
      <c r="D130" s="40">
        <v>209.3</v>
      </c>
      <c r="E130" s="30">
        <f>D130+(G130*2)</f>
        <v>220.70000000000002</v>
      </c>
      <c r="F130" s="31" t="s">
        <v>34</v>
      </c>
      <c r="G130" s="40">
        <v>5.7</v>
      </c>
      <c r="H130" s="27" t="s">
        <v>31</v>
      </c>
      <c r="I130" s="37" t="s">
        <v>34</v>
      </c>
      <c r="J130" s="27" t="s">
        <v>33</v>
      </c>
      <c r="K130" s="27"/>
      <c r="L130" s="68"/>
      <c r="R130" s="98"/>
    </row>
    <row r="131" spans="1:18" ht="12.75" hidden="1">
      <c r="A131" s="67">
        <v>2172</v>
      </c>
      <c r="B131" s="60">
        <f t="shared" si="3"/>
      </c>
      <c r="C131" s="27" t="s">
        <v>30</v>
      </c>
      <c r="D131" s="28">
        <v>209.22</v>
      </c>
      <c r="E131" s="30">
        <f>D131+(G131*2)</f>
        <v>214.46</v>
      </c>
      <c r="F131" s="31" t="s">
        <v>34</v>
      </c>
      <c r="G131" s="28">
        <v>2.62</v>
      </c>
      <c r="H131" s="27" t="s">
        <v>31</v>
      </c>
      <c r="I131" s="38" t="s">
        <v>155</v>
      </c>
      <c r="J131" s="32" t="s">
        <v>33</v>
      </c>
      <c r="K131" s="38"/>
      <c r="L131" s="68"/>
      <c r="R131" s="99"/>
    </row>
    <row r="132" spans="1:18" ht="12.75" hidden="1">
      <c r="A132" s="67">
        <v>2267</v>
      </c>
      <c r="B132" s="60">
        <f t="shared" si="3"/>
      </c>
      <c r="C132" s="27" t="s">
        <v>30</v>
      </c>
      <c r="D132" s="28">
        <v>209.14</v>
      </c>
      <c r="E132" s="30">
        <f>D132+(G132*2)</f>
        <v>216.2</v>
      </c>
      <c r="F132" s="31" t="s">
        <v>34</v>
      </c>
      <c r="G132" s="28">
        <v>3.53</v>
      </c>
      <c r="H132" s="27" t="s">
        <v>31</v>
      </c>
      <c r="I132" s="27" t="s">
        <v>228</v>
      </c>
      <c r="J132" s="27" t="s">
        <v>33</v>
      </c>
      <c r="K132" s="27"/>
      <c r="L132" s="68"/>
      <c r="R132" s="99"/>
    </row>
    <row r="133" spans="1:18" ht="12.75" hidden="1">
      <c r="A133" s="67">
        <v>2370</v>
      </c>
      <c r="B133" s="60">
        <f t="shared" si="3"/>
      </c>
      <c r="C133" s="27" t="s">
        <v>30</v>
      </c>
      <c r="D133" s="28">
        <v>208.92</v>
      </c>
      <c r="E133" s="30">
        <f>D133+(G133*2)</f>
        <v>219.57999999999998</v>
      </c>
      <c r="F133" s="31" t="s">
        <v>34</v>
      </c>
      <c r="G133" s="28">
        <v>5.33</v>
      </c>
      <c r="H133" s="27" t="s">
        <v>31</v>
      </c>
      <c r="I133" s="27" t="s">
        <v>307</v>
      </c>
      <c r="J133" s="27" t="s">
        <v>33</v>
      </c>
      <c r="K133" s="27"/>
      <c r="L133" s="68"/>
      <c r="R133" s="98"/>
    </row>
    <row r="134" spans="1:18" ht="12.75" hidden="1">
      <c r="A134" s="67">
        <v>6817</v>
      </c>
      <c r="B134" s="60">
        <f t="shared" si="3"/>
      </c>
      <c r="C134" s="27" t="s">
        <v>30</v>
      </c>
      <c r="D134" s="28">
        <v>205</v>
      </c>
      <c r="E134" s="28"/>
      <c r="F134" s="31" t="s">
        <v>34</v>
      </c>
      <c r="G134" s="28">
        <v>4</v>
      </c>
      <c r="H134" s="27" t="s">
        <v>31</v>
      </c>
      <c r="I134" s="27" t="s">
        <v>424</v>
      </c>
      <c r="J134" s="27" t="s">
        <v>33</v>
      </c>
      <c r="K134" s="27"/>
      <c r="L134" s="68"/>
      <c r="R134" s="98"/>
    </row>
    <row r="135" spans="1:18" ht="12.75" hidden="1">
      <c r="A135" s="70" t="s">
        <v>898</v>
      </c>
      <c r="B135" s="60">
        <f t="shared" si="3"/>
      </c>
      <c r="C135" s="27" t="s">
        <v>30</v>
      </c>
      <c r="D135" s="40">
        <v>205</v>
      </c>
      <c r="E135" s="30">
        <f>D135+(G135*2)</f>
        <v>211</v>
      </c>
      <c r="F135" s="31" t="s">
        <v>34</v>
      </c>
      <c r="G135" s="40">
        <v>3</v>
      </c>
      <c r="H135" s="27" t="s">
        <v>31</v>
      </c>
      <c r="I135" s="27"/>
      <c r="J135" s="27" t="s">
        <v>33</v>
      </c>
      <c r="K135" s="27"/>
      <c r="L135" s="68"/>
      <c r="R135" s="29"/>
    </row>
    <row r="136" spans="1:18" ht="12.75" hidden="1">
      <c r="A136" s="67">
        <v>90035</v>
      </c>
      <c r="B136" s="60">
        <f t="shared" si="3"/>
      </c>
      <c r="C136" s="27" t="s">
        <v>30</v>
      </c>
      <c r="D136" s="28">
        <v>204</v>
      </c>
      <c r="E136" s="28">
        <v>232</v>
      </c>
      <c r="F136" s="28"/>
      <c r="G136" s="28">
        <v>4</v>
      </c>
      <c r="H136" s="27" t="s">
        <v>437</v>
      </c>
      <c r="I136" s="27"/>
      <c r="J136" s="27"/>
      <c r="K136" s="27"/>
      <c r="L136" s="68">
        <v>90033</v>
      </c>
      <c r="R136" s="98"/>
    </row>
    <row r="137" spans="1:18" ht="12.75" hidden="1">
      <c r="A137" s="70" t="s">
        <v>761</v>
      </c>
      <c r="B137" s="60">
        <f t="shared" si="3"/>
      </c>
      <c r="C137" s="27" t="s">
        <v>30</v>
      </c>
      <c r="D137" s="40">
        <v>204</v>
      </c>
      <c r="E137" s="30">
        <f aca="true" t="shared" si="5" ref="E137:E168">D137+(G137*2)</f>
        <v>215.4</v>
      </c>
      <c r="F137" s="31" t="s">
        <v>34</v>
      </c>
      <c r="G137" s="40">
        <v>5.7</v>
      </c>
      <c r="H137" s="27" t="s">
        <v>31</v>
      </c>
      <c r="I137" s="27"/>
      <c r="J137" s="27" t="s">
        <v>33</v>
      </c>
      <c r="K137" s="27"/>
      <c r="L137" s="68"/>
      <c r="R137" s="98"/>
    </row>
    <row r="138" spans="1:18" ht="12.75" hidden="1">
      <c r="A138" s="70" t="s">
        <v>897</v>
      </c>
      <c r="B138" s="60">
        <f t="shared" si="3"/>
      </c>
      <c r="C138" s="27" t="s">
        <v>30</v>
      </c>
      <c r="D138" s="40">
        <v>203</v>
      </c>
      <c r="E138" s="30">
        <f t="shared" si="5"/>
        <v>209</v>
      </c>
      <c r="F138" s="31" t="s">
        <v>34</v>
      </c>
      <c r="G138" s="40">
        <v>3</v>
      </c>
      <c r="H138" s="27" t="s">
        <v>31</v>
      </c>
      <c r="I138" s="27"/>
      <c r="J138" s="27" t="s">
        <v>33</v>
      </c>
      <c r="K138" s="27"/>
      <c r="L138" s="68"/>
      <c r="R138" s="99"/>
    </row>
    <row r="139" spans="1:18" ht="12.75" hidden="1">
      <c r="A139" s="67">
        <v>2171</v>
      </c>
      <c r="B139" s="60">
        <f t="shared" si="3"/>
      </c>
      <c r="C139" s="27" t="s">
        <v>30</v>
      </c>
      <c r="D139" s="28">
        <v>202.87</v>
      </c>
      <c r="E139" s="30">
        <f t="shared" si="5"/>
        <v>208.11</v>
      </c>
      <c r="F139" s="31" t="s">
        <v>34</v>
      </c>
      <c r="G139" s="28">
        <v>2.62</v>
      </c>
      <c r="H139" s="27" t="s">
        <v>31</v>
      </c>
      <c r="I139" s="38" t="s">
        <v>154</v>
      </c>
      <c r="J139" s="32" t="s">
        <v>33</v>
      </c>
      <c r="K139" s="38"/>
      <c r="L139" s="68"/>
      <c r="R139" s="99"/>
    </row>
    <row r="140" spans="1:18" ht="12.75" hidden="1">
      <c r="A140" s="67">
        <v>2266</v>
      </c>
      <c r="B140" s="60">
        <f t="shared" si="3"/>
      </c>
      <c r="C140" s="27" t="s">
        <v>30</v>
      </c>
      <c r="D140" s="28">
        <v>202.79</v>
      </c>
      <c r="E140" s="30">
        <f t="shared" si="5"/>
        <v>209.85</v>
      </c>
      <c r="F140" s="31" t="s">
        <v>34</v>
      </c>
      <c r="G140" s="28">
        <v>3.53</v>
      </c>
      <c r="H140" s="27" t="s">
        <v>31</v>
      </c>
      <c r="I140" s="27" t="s">
        <v>227</v>
      </c>
      <c r="J140" s="27" t="s">
        <v>33</v>
      </c>
      <c r="K140" s="27"/>
      <c r="L140" s="68"/>
      <c r="R140" s="98"/>
    </row>
    <row r="141" spans="1:18" ht="12.75" hidden="1">
      <c r="A141" s="67">
        <v>2369</v>
      </c>
      <c r="B141" s="60">
        <f t="shared" si="3"/>
      </c>
      <c r="C141" s="27" t="s">
        <v>30</v>
      </c>
      <c r="D141" s="28">
        <v>202.57</v>
      </c>
      <c r="E141" s="30">
        <f t="shared" si="5"/>
        <v>213.23</v>
      </c>
      <c r="F141" s="31" t="s">
        <v>34</v>
      </c>
      <c r="G141" s="27">
        <v>5.33</v>
      </c>
      <c r="H141" s="27" t="s">
        <v>31</v>
      </c>
      <c r="I141" s="27" t="s">
        <v>306</v>
      </c>
      <c r="J141" s="27" t="s">
        <v>33</v>
      </c>
      <c r="K141" s="27"/>
      <c r="L141" s="68"/>
      <c r="R141" s="29"/>
    </row>
    <row r="142" spans="1:18" ht="12.75" hidden="1">
      <c r="A142" s="67">
        <v>2445</v>
      </c>
      <c r="B142" s="60">
        <f t="shared" si="3"/>
      </c>
      <c r="C142" s="27" t="s">
        <v>30</v>
      </c>
      <c r="D142" s="28">
        <v>202.57</v>
      </c>
      <c r="E142" s="30">
        <f t="shared" si="5"/>
        <v>216.54999999999998</v>
      </c>
      <c r="F142" s="31" t="s">
        <v>34</v>
      </c>
      <c r="G142" s="28">
        <v>6.99</v>
      </c>
      <c r="H142" s="27" t="s">
        <v>31</v>
      </c>
      <c r="I142" s="27" t="s">
        <v>354</v>
      </c>
      <c r="J142" s="27" t="s">
        <v>33</v>
      </c>
      <c r="K142" s="27"/>
      <c r="L142" s="68"/>
      <c r="R142" s="29"/>
    </row>
    <row r="143" spans="1:18" ht="12.75" hidden="1">
      <c r="A143" s="67">
        <v>5422</v>
      </c>
      <c r="B143" s="60">
        <f t="shared" si="3"/>
      </c>
      <c r="C143" s="27" t="s">
        <v>30</v>
      </c>
      <c r="D143" s="28">
        <v>200</v>
      </c>
      <c r="E143" s="30">
        <f t="shared" si="5"/>
        <v>206</v>
      </c>
      <c r="F143" s="31" t="s">
        <v>34</v>
      </c>
      <c r="G143" s="28">
        <v>3</v>
      </c>
      <c r="H143" s="27" t="s">
        <v>31</v>
      </c>
      <c r="I143" s="27"/>
      <c r="J143" s="27" t="s">
        <v>33</v>
      </c>
      <c r="K143" s="27">
        <v>1</v>
      </c>
      <c r="L143" s="68">
        <v>7164</v>
      </c>
      <c r="R143" s="99"/>
    </row>
    <row r="144" spans="1:18" ht="12.75" hidden="1">
      <c r="A144" s="70" t="s">
        <v>487</v>
      </c>
      <c r="B144" s="60">
        <f t="shared" si="3"/>
      </c>
      <c r="C144" s="27" t="s">
        <v>30</v>
      </c>
      <c r="D144" s="40">
        <v>200</v>
      </c>
      <c r="E144" s="30">
        <f t="shared" si="5"/>
        <v>208</v>
      </c>
      <c r="F144" s="31" t="s">
        <v>34</v>
      </c>
      <c r="G144" s="40">
        <v>4</v>
      </c>
      <c r="H144" s="27" t="s">
        <v>31</v>
      </c>
      <c r="I144" s="27"/>
      <c r="J144" s="27" t="s">
        <v>33</v>
      </c>
      <c r="K144" s="27"/>
      <c r="L144" s="68"/>
      <c r="R144" s="99"/>
    </row>
    <row r="145" spans="1:18" ht="12.75" hidden="1">
      <c r="A145" s="70" t="s">
        <v>488</v>
      </c>
      <c r="B145" s="60">
        <f t="shared" si="3"/>
      </c>
      <c r="C145" s="27" t="s">
        <v>30</v>
      </c>
      <c r="D145" s="40">
        <v>200</v>
      </c>
      <c r="E145" s="30">
        <f t="shared" si="5"/>
        <v>206</v>
      </c>
      <c r="F145" s="31" t="s">
        <v>34</v>
      </c>
      <c r="G145" s="40">
        <v>3</v>
      </c>
      <c r="H145" s="27" t="s">
        <v>31</v>
      </c>
      <c r="I145" s="27"/>
      <c r="J145" s="27" t="s">
        <v>33</v>
      </c>
      <c r="K145" s="27"/>
      <c r="L145" s="68"/>
      <c r="R145" s="99"/>
    </row>
    <row r="146" spans="1:18" ht="12.75" hidden="1">
      <c r="A146" s="67">
        <v>2170</v>
      </c>
      <c r="B146" s="60">
        <f t="shared" si="3"/>
      </c>
      <c r="C146" s="27" t="s">
        <v>30</v>
      </c>
      <c r="D146" s="28">
        <v>196.52</v>
      </c>
      <c r="E146" s="30">
        <f t="shared" si="5"/>
        <v>201.76000000000002</v>
      </c>
      <c r="F146" s="31" t="s">
        <v>34</v>
      </c>
      <c r="G146" s="28">
        <v>2.62</v>
      </c>
      <c r="H146" s="27" t="s">
        <v>31</v>
      </c>
      <c r="I146" s="38" t="s">
        <v>153</v>
      </c>
      <c r="J146" s="32" t="s">
        <v>33</v>
      </c>
      <c r="K146" s="38"/>
      <c r="L146" s="68"/>
      <c r="R146" s="98"/>
    </row>
    <row r="147" spans="1:18" ht="12.75" hidden="1">
      <c r="A147" s="67">
        <v>2265</v>
      </c>
      <c r="B147" s="60">
        <f t="shared" si="3"/>
      </c>
      <c r="C147" s="27" t="s">
        <v>30</v>
      </c>
      <c r="D147" s="28">
        <v>196.44</v>
      </c>
      <c r="E147" s="30">
        <f t="shared" si="5"/>
        <v>203.5</v>
      </c>
      <c r="F147" s="31" t="s">
        <v>34</v>
      </c>
      <c r="G147" s="27">
        <v>3.53</v>
      </c>
      <c r="H147" s="27" t="s">
        <v>31</v>
      </c>
      <c r="I147" s="27" t="s">
        <v>226</v>
      </c>
      <c r="J147" s="27" t="s">
        <v>33</v>
      </c>
      <c r="K147" s="27"/>
      <c r="L147" s="68"/>
      <c r="R147" s="29"/>
    </row>
    <row r="148" spans="1:18" ht="12.75" hidden="1">
      <c r="A148" s="67">
        <v>2368</v>
      </c>
      <c r="B148" s="60">
        <f t="shared" si="3"/>
      </c>
      <c r="C148" s="27" t="s">
        <v>30</v>
      </c>
      <c r="D148" s="28">
        <v>196.22</v>
      </c>
      <c r="E148" s="30">
        <f t="shared" si="5"/>
        <v>206.88</v>
      </c>
      <c r="F148" s="31" t="s">
        <v>34</v>
      </c>
      <c r="G148" s="27">
        <v>5.33</v>
      </c>
      <c r="H148" s="27" t="s">
        <v>31</v>
      </c>
      <c r="I148" s="27" t="s">
        <v>305</v>
      </c>
      <c r="J148" s="27" t="s">
        <v>33</v>
      </c>
      <c r="K148" s="27"/>
      <c r="L148" s="68"/>
      <c r="R148" s="98"/>
    </row>
    <row r="149" spans="1:18" ht="12.75" hidden="1">
      <c r="A149" s="70" t="s">
        <v>668</v>
      </c>
      <c r="B149" s="60">
        <f t="shared" si="3"/>
      </c>
      <c r="C149" s="27" t="s">
        <v>30</v>
      </c>
      <c r="D149" s="40">
        <v>195</v>
      </c>
      <c r="E149" s="30">
        <f t="shared" si="5"/>
        <v>199.4</v>
      </c>
      <c r="F149" s="31" t="s">
        <v>34</v>
      </c>
      <c r="G149" s="40">
        <v>2.2</v>
      </c>
      <c r="H149" s="27" t="s">
        <v>31</v>
      </c>
      <c r="I149" s="27"/>
      <c r="J149" s="27" t="s">
        <v>33</v>
      </c>
      <c r="K149" s="27"/>
      <c r="L149" s="68"/>
      <c r="R149" s="99"/>
    </row>
    <row r="150" spans="1:18" ht="12.75" hidden="1">
      <c r="A150" s="70" t="s">
        <v>677</v>
      </c>
      <c r="B150" s="60">
        <f t="shared" si="3"/>
      </c>
      <c r="C150" s="27" t="s">
        <v>30</v>
      </c>
      <c r="D150" s="40">
        <v>195</v>
      </c>
      <c r="E150" s="30">
        <f t="shared" si="5"/>
        <v>201</v>
      </c>
      <c r="F150" s="31" t="s">
        <v>34</v>
      </c>
      <c r="G150" s="40">
        <v>3</v>
      </c>
      <c r="H150" s="27" t="s">
        <v>31</v>
      </c>
      <c r="I150" s="27"/>
      <c r="J150" s="27" t="s">
        <v>33</v>
      </c>
      <c r="K150" s="27"/>
      <c r="L150" s="68"/>
      <c r="R150" s="29"/>
    </row>
    <row r="151" spans="1:18" ht="12.75" hidden="1">
      <c r="A151" s="70" t="s">
        <v>724</v>
      </c>
      <c r="B151" s="60">
        <f t="shared" si="3"/>
      </c>
      <c r="C151" s="27" t="s">
        <v>30</v>
      </c>
      <c r="D151" s="40">
        <v>192</v>
      </c>
      <c r="E151" s="30">
        <f t="shared" si="5"/>
        <v>200</v>
      </c>
      <c r="F151" s="31" t="s">
        <v>34</v>
      </c>
      <c r="G151" s="40">
        <v>4</v>
      </c>
      <c r="H151" s="27" t="s">
        <v>31</v>
      </c>
      <c r="I151" s="27"/>
      <c r="J151" s="27" t="s">
        <v>33</v>
      </c>
      <c r="K151" s="27"/>
      <c r="L151" s="68"/>
      <c r="R151" s="99"/>
    </row>
    <row r="152" spans="1:18" ht="12.75" hidden="1">
      <c r="A152" s="67">
        <v>2169</v>
      </c>
      <c r="B152" s="60">
        <f t="shared" si="3"/>
      </c>
      <c r="C152" s="27" t="s">
        <v>30</v>
      </c>
      <c r="D152" s="28">
        <v>190.17</v>
      </c>
      <c r="E152" s="30">
        <f t="shared" si="5"/>
        <v>195.41</v>
      </c>
      <c r="F152" s="31" t="s">
        <v>34</v>
      </c>
      <c r="G152" s="28">
        <v>2.62</v>
      </c>
      <c r="H152" s="27" t="s">
        <v>31</v>
      </c>
      <c r="I152" s="38" t="s">
        <v>152</v>
      </c>
      <c r="J152" s="32" t="s">
        <v>33</v>
      </c>
      <c r="K152" s="38"/>
      <c r="L152" s="68"/>
      <c r="R152" s="99"/>
    </row>
    <row r="153" spans="1:18" ht="12.75" hidden="1">
      <c r="A153" s="67">
        <v>2264</v>
      </c>
      <c r="B153" s="60">
        <f t="shared" si="3"/>
      </c>
      <c r="C153" s="27" t="s">
        <v>30</v>
      </c>
      <c r="D153" s="28">
        <v>190.09</v>
      </c>
      <c r="E153" s="30">
        <f t="shared" si="5"/>
        <v>197.15</v>
      </c>
      <c r="F153" s="31" t="s">
        <v>34</v>
      </c>
      <c r="G153" s="27">
        <v>3.53</v>
      </c>
      <c r="H153" s="27" t="s">
        <v>31</v>
      </c>
      <c r="I153" s="27" t="s">
        <v>225</v>
      </c>
      <c r="J153" s="27" t="s">
        <v>33</v>
      </c>
      <c r="K153" s="27"/>
      <c r="L153" s="68"/>
      <c r="R153" s="98"/>
    </row>
    <row r="154" spans="1:18" ht="12.75" hidden="1">
      <c r="A154" s="67">
        <v>1599</v>
      </c>
      <c r="B154" s="60">
        <f t="shared" si="3"/>
      </c>
      <c r="C154" s="27" t="s">
        <v>30</v>
      </c>
      <c r="D154" s="28">
        <v>190</v>
      </c>
      <c r="E154" s="30">
        <f t="shared" si="5"/>
        <v>202</v>
      </c>
      <c r="F154" s="31" t="s">
        <v>34</v>
      </c>
      <c r="G154" s="28">
        <v>6</v>
      </c>
      <c r="H154" s="27" t="s">
        <v>31</v>
      </c>
      <c r="I154" s="27"/>
      <c r="J154" s="27" t="s">
        <v>33</v>
      </c>
      <c r="K154" s="27"/>
      <c r="L154" s="68">
        <v>7186</v>
      </c>
      <c r="R154" s="29"/>
    </row>
    <row r="155" spans="1:18" ht="12.75" hidden="1">
      <c r="A155" s="70" t="s">
        <v>505</v>
      </c>
      <c r="B155" s="60">
        <f t="shared" si="3"/>
      </c>
      <c r="C155" s="27" t="s">
        <v>30</v>
      </c>
      <c r="D155" s="40">
        <v>190</v>
      </c>
      <c r="E155" s="30">
        <f t="shared" si="5"/>
        <v>202</v>
      </c>
      <c r="F155" s="31" t="s">
        <v>34</v>
      </c>
      <c r="G155" s="40">
        <v>6</v>
      </c>
      <c r="H155" s="27" t="s">
        <v>31</v>
      </c>
      <c r="I155" s="27"/>
      <c r="J155" s="27" t="s">
        <v>33</v>
      </c>
      <c r="K155" s="27"/>
      <c r="L155" s="68"/>
      <c r="R155" s="29"/>
    </row>
    <row r="156" spans="1:18" ht="12.75" hidden="1">
      <c r="A156" s="67">
        <v>2367</v>
      </c>
      <c r="B156" s="60">
        <f t="shared" si="3"/>
      </c>
      <c r="C156" s="27" t="s">
        <v>30</v>
      </c>
      <c r="D156" s="28">
        <v>189.87</v>
      </c>
      <c r="E156" s="30">
        <f t="shared" si="5"/>
        <v>200.53</v>
      </c>
      <c r="F156" s="31" t="s">
        <v>34</v>
      </c>
      <c r="G156" s="27">
        <v>5.33</v>
      </c>
      <c r="H156" s="27" t="s">
        <v>31</v>
      </c>
      <c r="I156" s="27" t="s">
        <v>304</v>
      </c>
      <c r="J156" s="27" t="s">
        <v>33</v>
      </c>
      <c r="K156" s="27"/>
      <c r="L156" s="68"/>
      <c r="R156" s="29"/>
    </row>
    <row r="157" spans="1:18" ht="12.75" hidden="1">
      <c r="A157" s="70" t="s">
        <v>579</v>
      </c>
      <c r="B157" s="60">
        <f aca="true" t="shared" si="6" ref="B157:B220">IF(G157=$D$5,IF(D157&lt;$E$23,IF(I157&lt;&gt;0,1,""),""),"")</f>
      </c>
      <c r="C157" s="27" t="s">
        <v>30</v>
      </c>
      <c r="D157" s="40">
        <v>184.3</v>
      </c>
      <c r="E157" s="30">
        <f t="shared" si="5"/>
        <v>209.9</v>
      </c>
      <c r="F157" s="31" t="s">
        <v>34</v>
      </c>
      <c r="G157" s="40">
        <v>12.8</v>
      </c>
      <c r="H157" s="27" t="s">
        <v>31</v>
      </c>
      <c r="I157" s="27"/>
      <c r="J157" s="27" t="s">
        <v>33</v>
      </c>
      <c r="K157" s="27"/>
      <c r="L157" s="68"/>
      <c r="R157" s="99"/>
    </row>
    <row r="158" spans="1:18" ht="12.75" hidden="1">
      <c r="A158" s="70" t="s">
        <v>738</v>
      </c>
      <c r="B158" s="60">
        <f t="shared" si="6"/>
      </c>
      <c r="C158" s="27" t="s">
        <v>30</v>
      </c>
      <c r="D158" s="40">
        <v>184.3</v>
      </c>
      <c r="E158" s="30">
        <f t="shared" si="5"/>
        <v>195.70000000000002</v>
      </c>
      <c r="F158" s="31" t="s">
        <v>34</v>
      </c>
      <c r="G158" s="40">
        <v>5.7</v>
      </c>
      <c r="H158" s="27" t="s">
        <v>31</v>
      </c>
      <c r="I158" s="27"/>
      <c r="J158" s="27" t="s">
        <v>33</v>
      </c>
      <c r="K158" s="27"/>
      <c r="L158" s="68"/>
      <c r="R158" s="98"/>
    </row>
    <row r="159" spans="1:18" ht="12.75" hidden="1">
      <c r="A159" s="67">
        <v>2168</v>
      </c>
      <c r="B159" s="60">
        <f t="shared" si="6"/>
      </c>
      <c r="C159" s="27" t="s">
        <v>30</v>
      </c>
      <c r="D159" s="28">
        <v>183.82</v>
      </c>
      <c r="E159" s="30">
        <f t="shared" si="5"/>
        <v>189.06</v>
      </c>
      <c r="F159" s="31" t="s">
        <v>34</v>
      </c>
      <c r="G159" s="28">
        <v>2.62</v>
      </c>
      <c r="H159" s="27" t="s">
        <v>31</v>
      </c>
      <c r="I159" s="38" t="s">
        <v>151</v>
      </c>
      <c r="J159" s="32" t="s">
        <v>33</v>
      </c>
      <c r="K159" s="38"/>
      <c r="L159" s="68"/>
      <c r="R159" s="98"/>
    </row>
    <row r="160" spans="1:18" ht="12.75" hidden="1">
      <c r="A160" s="67">
        <v>2263</v>
      </c>
      <c r="B160" s="60">
        <f t="shared" si="6"/>
      </c>
      <c r="C160" s="27" t="s">
        <v>30</v>
      </c>
      <c r="D160" s="28">
        <v>183.74</v>
      </c>
      <c r="E160" s="30">
        <f t="shared" si="5"/>
        <v>190.8</v>
      </c>
      <c r="F160" s="31" t="s">
        <v>34</v>
      </c>
      <c r="G160" s="27">
        <v>3.53</v>
      </c>
      <c r="H160" s="27" t="s">
        <v>31</v>
      </c>
      <c r="I160" s="27" t="s">
        <v>224</v>
      </c>
      <c r="J160" s="27" t="s">
        <v>33</v>
      </c>
      <c r="K160" s="27"/>
      <c r="L160" s="68"/>
      <c r="R160" s="99"/>
    </row>
    <row r="161" spans="1:18" ht="12.75" hidden="1">
      <c r="A161" s="67">
        <v>2366</v>
      </c>
      <c r="B161" s="60">
        <f t="shared" si="6"/>
      </c>
      <c r="C161" s="27" t="s">
        <v>30</v>
      </c>
      <c r="D161" s="28">
        <v>183.52</v>
      </c>
      <c r="E161" s="30">
        <f t="shared" si="5"/>
        <v>194.18</v>
      </c>
      <c r="F161" s="31" t="s">
        <v>34</v>
      </c>
      <c r="G161" s="27">
        <v>5.33</v>
      </c>
      <c r="H161" s="27" t="s">
        <v>31</v>
      </c>
      <c r="I161" s="27" t="s">
        <v>303</v>
      </c>
      <c r="J161" s="27" t="s">
        <v>33</v>
      </c>
      <c r="K161" s="27"/>
      <c r="L161" s="68"/>
      <c r="R161" s="98"/>
    </row>
    <row r="162" spans="1:18" ht="12.75" hidden="1">
      <c r="A162" s="67">
        <v>2442</v>
      </c>
      <c r="B162" s="60">
        <f t="shared" si="6"/>
      </c>
      <c r="C162" s="27" t="s">
        <v>30</v>
      </c>
      <c r="D162" s="28">
        <v>183.52</v>
      </c>
      <c r="E162" s="30">
        <f t="shared" si="5"/>
        <v>197.5</v>
      </c>
      <c r="F162" s="31" t="s">
        <v>34</v>
      </c>
      <c r="G162" s="27">
        <v>6.99</v>
      </c>
      <c r="H162" s="27" t="s">
        <v>31</v>
      </c>
      <c r="I162" s="27" t="s">
        <v>353</v>
      </c>
      <c r="J162" s="27" t="s">
        <v>33</v>
      </c>
      <c r="K162" s="27"/>
      <c r="L162" s="68"/>
      <c r="R162" s="29"/>
    </row>
    <row r="163" spans="1:18" ht="12.75" hidden="1">
      <c r="A163" s="70" t="s">
        <v>552</v>
      </c>
      <c r="B163" s="60">
        <f t="shared" si="6"/>
      </c>
      <c r="C163" s="27" t="s">
        <v>30</v>
      </c>
      <c r="D163" s="40">
        <v>182</v>
      </c>
      <c r="E163" s="30">
        <f t="shared" si="5"/>
        <v>188</v>
      </c>
      <c r="F163" s="31" t="s">
        <v>34</v>
      </c>
      <c r="G163" s="40">
        <v>3</v>
      </c>
      <c r="H163" s="27" t="s">
        <v>31</v>
      </c>
      <c r="I163" s="27"/>
      <c r="J163" s="27" t="s">
        <v>33</v>
      </c>
      <c r="K163" s="27"/>
      <c r="L163" s="68"/>
      <c r="R163" s="29"/>
    </row>
    <row r="164" spans="1:18" ht="12.75" hidden="1">
      <c r="A164" s="67">
        <v>3547</v>
      </c>
      <c r="B164" s="60">
        <f t="shared" si="6"/>
      </c>
      <c r="C164" s="27" t="s">
        <v>30</v>
      </c>
      <c r="D164" s="28">
        <v>180</v>
      </c>
      <c r="E164" s="30">
        <f t="shared" si="5"/>
        <v>196.8</v>
      </c>
      <c r="F164" s="31" t="s">
        <v>34</v>
      </c>
      <c r="G164" s="28">
        <v>8.4</v>
      </c>
      <c r="H164" s="27" t="s">
        <v>31</v>
      </c>
      <c r="I164" s="27"/>
      <c r="J164" s="27" t="s">
        <v>33</v>
      </c>
      <c r="K164" s="27">
        <v>1</v>
      </c>
      <c r="L164" s="68">
        <v>3546</v>
      </c>
      <c r="R164" s="29"/>
    </row>
    <row r="165" spans="1:18" ht="12.75" hidden="1">
      <c r="A165" s="67">
        <v>5421</v>
      </c>
      <c r="B165" s="60">
        <f t="shared" si="6"/>
      </c>
      <c r="C165" s="27" t="s">
        <v>30</v>
      </c>
      <c r="D165" s="28">
        <v>180</v>
      </c>
      <c r="E165" s="30">
        <f t="shared" si="5"/>
        <v>186</v>
      </c>
      <c r="F165" s="31" t="s">
        <v>34</v>
      </c>
      <c r="G165" s="28">
        <v>3</v>
      </c>
      <c r="H165" s="27" t="s">
        <v>31</v>
      </c>
      <c r="I165" s="27"/>
      <c r="J165" s="32" t="s">
        <v>33</v>
      </c>
      <c r="K165" s="27">
        <v>2</v>
      </c>
      <c r="L165" s="68">
        <v>7166</v>
      </c>
      <c r="R165" s="98"/>
    </row>
    <row r="166" spans="1:18" ht="12.75" hidden="1">
      <c r="A166" s="70" t="s">
        <v>489</v>
      </c>
      <c r="B166" s="60">
        <f t="shared" si="6"/>
      </c>
      <c r="C166" s="27" t="s">
        <v>30</v>
      </c>
      <c r="D166" s="40">
        <v>180</v>
      </c>
      <c r="E166" s="30">
        <f t="shared" si="5"/>
        <v>186</v>
      </c>
      <c r="F166" s="31" t="s">
        <v>34</v>
      </c>
      <c r="G166" s="40">
        <v>3</v>
      </c>
      <c r="H166" s="27" t="s">
        <v>31</v>
      </c>
      <c r="I166" s="27"/>
      <c r="J166" s="27" t="s">
        <v>33</v>
      </c>
      <c r="K166" s="27"/>
      <c r="L166" s="68"/>
      <c r="R166" s="99"/>
    </row>
    <row r="167" spans="1:18" ht="12.75" hidden="1">
      <c r="A167" s="67">
        <v>2167</v>
      </c>
      <c r="B167" s="60">
        <f t="shared" si="6"/>
      </c>
      <c r="C167" s="27" t="s">
        <v>30</v>
      </c>
      <c r="D167" s="28">
        <v>177.47</v>
      </c>
      <c r="E167" s="30">
        <f t="shared" si="5"/>
        <v>182.71</v>
      </c>
      <c r="F167" s="31" t="s">
        <v>34</v>
      </c>
      <c r="G167" s="28">
        <v>2.62</v>
      </c>
      <c r="H167" s="27" t="s">
        <v>31</v>
      </c>
      <c r="I167" s="38" t="s">
        <v>150</v>
      </c>
      <c r="J167" s="32" t="s">
        <v>33</v>
      </c>
      <c r="K167" s="38"/>
      <c r="L167" s="68"/>
      <c r="R167" s="98"/>
    </row>
    <row r="168" spans="1:18" ht="12.75" hidden="1">
      <c r="A168" s="67">
        <v>2262</v>
      </c>
      <c r="B168" s="60">
        <f t="shared" si="6"/>
      </c>
      <c r="C168" s="27" t="s">
        <v>30</v>
      </c>
      <c r="D168" s="28">
        <v>177.39</v>
      </c>
      <c r="E168" s="30">
        <f t="shared" si="5"/>
        <v>184.45</v>
      </c>
      <c r="F168" s="31" t="s">
        <v>34</v>
      </c>
      <c r="G168" s="27">
        <v>3.53</v>
      </c>
      <c r="H168" s="27" t="s">
        <v>31</v>
      </c>
      <c r="I168" s="27" t="s">
        <v>223</v>
      </c>
      <c r="J168" s="27" t="s">
        <v>33</v>
      </c>
      <c r="K168" s="27"/>
      <c r="L168" s="68"/>
      <c r="R168" s="98"/>
    </row>
    <row r="169" spans="1:18" ht="12.75" hidden="1">
      <c r="A169" s="67">
        <v>2365</v>
      </c>
      <c r="B169" s="60">
        <f t="shared" si="6"/>
      </c>
      <c r="C169" s="27" t="s">
        <v>30</v>
      </c>
      <c r="D169" s="28">
        <v>177.17</v>
      </c>
      <c r="E169" s="30">
        <f aca="true" t="shared" si="7" ref="E169:E200">D169+(G169*2)</f>
        <v>187.82999999999998</v>
      </c>
      <c r="F169" s="31" t="s">
        <v>34</v>
      </c>
      <c r="G169" s="27">
        <v>5.33</v>
      </c>
      <c r="H169" s="27" t="s">
        <v>31</v>
      </c>
      <c r="I169" s="27" t="s">
        <v>302</v>
      </c>
      <c r="J169" s="27" t="s">
        <v>33</v>
      </c>
      <c r="K169" s="27"/>
      <c r="L169" s="68"/>
      <c r="R169" s="29"/>
    </row>
    <row r="170" spans="1:18" ht="12.75" hidden="1">
      <c r="A170" s="67">
        <v>2441</v>
      </c>
      <c r="B170" s="60">
        <f t="shared" si="6"/>
      </c>
      <c r="C170" s="27" t="s">
        <v>30</v>
      </c>
      <c r="D170" s="28">
        <v>177.17</v>
      </c>
      <c r="E170" s="30">
        <f t="shared" si="7"/>
        <v>191.14999999999998</v>
      </c>
      <c r="F170" s="31" t="s">
        <v>34</v>
      </c>
      <c r="G170" s="27">
        <v>6.99</v>
      </c>
      <c r="H170" s="27" t="s">
        <v>31</v>
      </c>
      <c r="I170" s="27" t="s">
        <v>352</v>
      </c>
      <c r="J170" s="27" t="s">
        <v>33</v>
      </c>
      <c r="K170" s="27"/>
      <c r="L170" s="68"/>
      <c r="R170" s="29"/>
    </row>
    <row r="171" spans="1:18" ht="12.75" hidden="1">
      <c r="A171" s="67">
        <v>5299</v>
      </c>
      <c r="B171" s="60">
        <f t="shared" si="6"/>
      </c>
      <c r="C171" s="27" t="s">
        <v>30</v>
      </c>
      <c r="D171" s="28">
        <v>174</v>
      </c>
      <c r="E171" s="30">
        <f t="shared" si="7"/>
        <v>184.66</v>
      </c>
      <c r="F171" s="31" t="s">
        <v>34</v>
      </c>
      <c r="G171" s="28">
        <v>5.33</v>
      </c>
      <c r="H171" s="27" t="s">
        <v>31</v>
      </c>
      <c r="I171" s="27"/>
      <c r="J171" s="27" t="s">
        <v>33</v>
      </c>
      <c r="K171" s="27">
        <v>1</v>
      </c>
      <c r="L171" s="68">
        <v>5299</v>
      </c>
      <c r="R171" s="36"/>
    </row>
    <row r="172" spans="1:18" ht="12.75" hidden="1">
      <c r="A172" s="70" t="s">
        <v>643</v>
      </c>
      <c r="B172" s="60">
        <f t="shared" si="6"/>
      </c>
      <c r="C172" s="27" t="s">
        <v>30</v>
      </c>
      <c r="D172" s="40">
        <v>172</v>
      </c>
      <c r="E172" s="30">
        <f t="shared" si="7"/>
        <v>181</v>
      </c>
      <c r="F172" s="31" t="s">
        <v>34</v>
      </c>
      <c r="G172" s="40">
        <v>4.5</v>
      </c>
      <c r="H172" s="27" t="s">
        <v>31</v>
      </c>
      <c r="I172" s="27"/>
      <c r="J172" s="27" t="s">
        <v>33</v>
      </c>
      <c r="K172" s="27"/>
      <c r="L172" s="68"/>
      <c r="R172" s="98"/>
    </row>
    <row r="173" spans="1:18" ht="12.75" hidden="1">
      <c r="A173" s="67">
        <v>5367</v>
      </c>
      <c r="B173" s="60">
        <f t="shared" si="6"/>
      </c>
      <c r="C173" s="27" t="s">
        <v>30</v>
      </c>
      <c r="D173" s="28">
        <v>171.37</v>
      </c>
      <c r="E173" s="30">
        <f t="shared" si="7"/>
        <v>177.77</v>
      </c>
      <c r="F173" s="31" t="s">
        <v>34</v>
      </c>
      <c r="G173" s="28">
        <v>3.2</v>
      </c>
      <c r="H173" s="27" t="s">
        <v>31</v>
      </c>
      <c r="I173" s="37" t="s">
        <v>34</v>
      </c>
      <c r="J173" s="27" t="s">
        <v>33</v>
      </c>
      <c r="K173" s="27">
        <v>1</v>
      </c>
      <c r="L173" s="68">
        <v>5383</v>
      </c>
      <c r="R173" s="98"/>
    </row>
    <row r="174" spans="1:18" ht="12.75" hidden="1">
      <c r="A174" s="67">
        <v>2166</v>
      </c>
      <c r="B174" s="60">
        <f t="shared" si="6"/>
      </c>
      <c r="C174" s="27" t="s">
        <v>30</v>
      </c>
      <c r="D174" s="28">
        <v>171.12</v>
      </c>
      <c r="E174" s="30">
        <f t="shared" si="7"/>
        <v>176.36</v>
      </c>
      <c r="F174" s="31" t="s">
        <v>34</v>
      </c>
      <c r="G174" s="28">
        <v>2.62</v>
      </c>
      <c r="H174" s="27" t="s">
        <v>31</v>
      </c>
      <c r="I174" s="38" t="s">
        <v>149</v>
      </c>
      <c r="J174" s="32" t="s">
        <v>33</v>
      </c>
      <c r="K174" s="38"/>
      <c r="L174" s="68"/>
      <c r="R174" s="98"/>
    </row>
    <row r="175" spans="1:18" ht="12.75" hidden="1">
      <c r="A175" s="67">
        <v>2261</v>
      </c>
      <c r="B175" s="60">
        <f t="shared" si="6"/>
      </c>
      <c r="C175" s="27" t="s">
        <v>30</v>
      </c>
      <c r="D175" s="28">
        <v>171.04</v>
      </c>
      <c r="E175" s="30">
        <f t="shared" si="7"/>
        <v>178.1</v>
      </c>
      <c r="F175" s="31" t="s">
        <v>34</v>
      </c>
      <c r="G175" s="27">
        <v>3.53</v>
      </c>
      <c r="H175" s="27" t="s">
        <v>31</v>
      </c>
      <c r="I175" s="27" t="s">
        <v>222</v>
      </c>
      <c r="J175" s="27" t="s">
        <v>33</v>
      </c>
      <c r="K175" s="27"/>
      <c r="L175" s="68"/>
      <c r="R175" s="98"/>
    </row>
    <row r="176" spans="1:18" ht="12.75" hidden="1">
      <c r="A176" s="67">
        <v>2364</v>
      </c>
      <c r="B176" s="60">
        <f t="shared" si="6"/>
      </c>
      <c r="C176" s="27" t="s">
        <v>30</v>
      </c>
      <c r="D176" s="28">
        <v>170.82</v>
      </c>
      <c r="E176" s="30">
        <f t="shared" si="7"/>
        <v>181.48</v>
      </c>
      <c r="F176" s="31" t="s">
        <v>34</v>
      </c>
      <c r="G176" s="27">
        <v>5.33</v>
      </c>
      <c r="H176" s="27" t="s">
        <v>31</v>
      </c>
      <c r="I176" s="27" t="s">
        <v>301</v>
      </c>
      <c r="J176" s="27" t="s">
        <v>33</v>
      </c>
      <c r="K176" s="27"/>
      <c r="L176" s="68"/>
      <c r="R176" s="98"/>
    </row>
    <row r="177" spans="1:18" ht="12.75" hidden="1">
      <c r="A177" s="71">
        <v>2440</v>
      </c>
      <c r="B177" s="60">
        <f t="shared" si="6"/>
      </c>
      <c r="C177" s="33" t="s">
        <v>30</v>
      </c>
      <c r="D177" s="34">
        <v>170.82</v>
      </c>
      <c r="E177" s="34">
        <f t="shared" si="7"/>
        <v>184.79999999999998</v>
      </c>
      <c r="F177" s="35" t="s">
        <v>34</v>
      </c>
      <c r="G177" s="33">
        <v>6.99</v>
      </c>
      <c r="H177" s="33" t="s">
        <v>31</v>
      </c>
      <c r="I177" s="33" t="s">
        <v>351</v>
      </c>
      <c r="J177" s="33" t="s">
        <v>33</v>
      </c>
      <c r="K177" s="33"/>
      <c r="L177" s="72"/>
      <c r="R177" s="98"/>
    </row>
    <row r="178" spans="1:18" ht="12.75" hidden="1">
      <c r="A178" s="67">
        <v>5366</v>
      </c>
      <c r="B178" s="60">
        <f t="shared" si="6"/>
      </c>
      <c r="C178" s="27" t="s">
        <v>30</v>
      </c>
      <c r="D178" s="28">
        <v>170.5</v>
      </c>
      <c r="E178" s="30">
        <f t="shared" si="7"/>
        <v>175.5</v>
      </c>
      <c r="F178" s="31" t="s">
        <v>34</v>
      </c>
      <c r="G178" s="28">
        <v>2.5</v>
      </c>
      <c r="H178" s="27" t="s">
        <v>31</v>
      </c>
      <c r="I178" s="27"/>
      <c r="J178" s="27" t="s">
        <v>33</v>
      </c>
      <c r="K178" s="27">
        <v>1</v>
      </c>
      <c r="L178" s="68">
        <v>5366</v>
      </c>
      <c r="R178" s="29"/>
    </row>
    <row r="179" spans="1:18" ht="12.75" hidden="1">
      <c r="A179" s="67">
        <v>1845</v>
      </c>
      <c r="B179" s="60">
        <f t="shared" si="6"/>
      </c>
      <c r="C179" s="27" t="s">
        <v>30</v>
      </c>
      <c r="D179" s="28">
        <v>168</v>
      </c>
      <c r="E179" s="30">
        <f t="shared" si="7"/>
        <v>180</v>
      </c>
      <c r="F179" s="31" t="s">
        <v>34</v>
      </c>
      <c r="G179" s="28">
        <v>6</v>
      </c>
      <c r="H179" s="27" t="s">
        <v>31</v>
      </c>
      <c r="I179" s="27"/>
      <c r="J179" s="27" t="s">
        <v>33</v>
      </c>
      <c r="K179" s="27">
        <v>4</v>
      </c>
      <c r="L179" s="68">
        <v>9002</v>
      </c>
      <c r="R179" s="29"/>
    </row>
    <row r="180" spans="1:18" ht="12.75" hidden="1">
      <c r="A180" s="67">
        <v>6693</v>
      </c>
      <c r="B180" s="60">
        <f t="shared" si="6"/>
      </c>
      <c r="C180" s="27" t="s">
        <v>30</v>
      </c>
      <c r="D180" s="28">
        <v>167</v>
      </c>
      <c r="E180" s="30">
        <f t="shared" si="7"/>
        <v>173</v>
      </c>
      <c r="F180" s="31" t="s">
        <v>34</v>
      </c>
      <c r="G180" s="28">
        <v>3</v>
      </c>
      <c r="H180" s="27" t="s">
        <v>384</v>
      </c>
      <c r="I180" s="37" t="s">
        <v>34</v>
      </c>
      <c r="J180" s="27" t="s">
        <v>33</v>
      </c>
      <c r="K180" s="27">
        <v>1</v>
      </c>
      <c r="L180" s="68">
        <v>6693</v>
      </c>
      <c r="R180" s="99"/>
    </row>
    <row r="181" spans="1:18" ht="12.75" hidden="1">
      <c r="A181" s="67" t="s">
        <v>912</v>
      </c>
      <c r="B181" s="60">
        <f t="shared" si="6"/>
      </c>
      <c r="C181" s="27" t="s">
        <v>30</v>
      </c>
      <c r="D181" s="28">
        <v>167</v>
      </c>
      <c r="E181" s="28">
        <f t="shared" si="7"/>
        <v>182.4</v>
      </c>
      <c r="F181" s="28"/>
      <c r="G181" s="28">
        <v>7.7</v>
      </c>
      <c r="H181" s="27" t="s">
        <v>31</v>
      </c>
      <c r="I181" s="27"/>
      <c r="J181" s="27" t="s">
        <v>33</v>
      </c>
      <c r="K181" s="27">
        <v>1</v>
      </c>
      <c r="L181" s="68">
        <v>7959</v>
      </c>
      <c r="R181" s="98"/>
    </row>
    <row r="182" spans="1:18" ht="12.75" hidden="1">
      <c r="A182" s="67">
        <v>2165</v>
      </c>
      <c r="B182" s="60">
        <f t="shared" si="6"/>
      </c>
      <c r="C182" s="27" t="s">
        <v>30</v>
      </c>
      <c r="D182" s="28">
        <v>164.77</v>
      </c>
      <c r="E182" s="30">
        <f t="shared" si="7"/>
        <v>170.01000000000002</v>
      </c>
      <c r="F182" s="31" t="s">
        <v>34</v>
      </c>
      <c r="G182" s="28">
        <v>2.62</v>
      </c>
      <c r="H182" s="27" t="s">
        <v>31</v>
      </c>
      <c r="I182" s="38" t="s">
        <v>148</v>
      </c>
      <c r="J182" s="32" t="s">
        <v>33</v>
      </c>
      <c r="K182" s="38"/>
      <c r="L182" s="68"/>
      <c r="R182" s="98"/>
    </row>
    <row r="183" spans="1:18" ht="12.75" hidden="1">
      <c r="A183" s="67">
        <v>2260</v>
      </c>
      <c r="B183" s="60">
        <f t="shared" si="6"/>
      </c>
      <c r="C183" s="27" t="s">
        <v>30</v>
      </c>
      <c r="D183" s="28">
        <v>164.69</v>
      </c>
      <c r="E183" s="30">
        <f t="shared" si="7"/>
        <v>171.75</v>
      </c>
      <c r="F183" s="31" t="s">
        <v>34</v>
      </c>
      <c r="G183" s="28">
        <v>3.53</v>
      </c>
      <c r="H183" s="27" t="s">
        <v>31</v>
      </c>
      <c r="I183" s="27" t="s">
        <v>221</v>
      </c>
      <c r="J183" s="27" t="s">
        <v>33</v>
      </c>
      <c r="K183" s="27"/>
      <c r="L183" s="68"/>
      <c r="R183" s="29"/>
    </row>
    <row r="184" spans="1:18" ht="12.75" hidden="1">
      <c r="A184" s="67">
        <v>2363</v>
      </c>
      <c r="B184" s="60">
        <f t="shared" si="6"/>
      </c>
      <c r="C184" s="27" t="s">
        <v>30</v>
      </c>
      <c r="D184" s="28">
        <v>164.47</v>
      </c>
      <c r="E184" s="30">
        <f t="shared" si="7"/>
        <v>175.13</v>
      </c>
      <c r="F184" s="31" t="s">
        <v>34</v>
      </c>
      <c r="G184" s="27">
        <v>5.33</v>
      </c>
      <c r="H184" s="27" t="s">
        <v>31</v>
      </c>
      <c r="I184" s="27" t="s">
        <v>300</v>
      </c>
      <c r="J184" s="27" t="s">
        <v>33</v>
      </c>
      <c r="K184" s="27"/>
      <c r="L184" s="68"/>
      <c r="R184" s="29"/>
    </row>
    <row r="185" spans="1:18" ht="12.75" hidden="1">
      <c r="A185" s="67">
        <v>2439</v>
      </c>
      <c r="B185" s="60">
        <f t="shared" si="6"/>
      </c>
      <c r="C185" s="27" t="s">
        <v>30</v>
      </c>
      <c r="D185" s="28">
        <v>164.47</v>
      </c>
      <c r="E185" s="30">
        <f t="shared" si="7"/>
        <v>178.45</v>
      </c>
      <c r="F185" s="31" t="s">
        <v>34</v>
      </c>
      <c r="G185" s="27">
        <v>6.99</v>
      </c>
      <c r="H185" s="27" t="s">
        <v>31</v>
      </c>
      <c r="I185" s="27" t="s">
        <v>350</v>
      </c>
      <c r="J185" s="27" t="s">
        <v>33</v>
      </c>
      <c r="K185" s="27"/>
      <c r="L185" s="68"/>
      <c r="R185" s="98"/>
    </row>
    <row r="186" spans="1:18" ht="12.75" hidden="1">
      <c r="A186" s="70" t="s">
        <v>750</v>
      </c>
      <c r="B186" s="60">
        <f t="shared" si="6"/>
      </c>
      <c r="C186" s="27" t="s">
        <v>30</v>
      </c>
      <c r="D186" s="40">
        <v>164.3</v>
      </c>
      <c r="E186" s="30">
        <f t="shared" si="7"/>
        <v>175.70000000000002</v>
      </c>
      <c r="F186" s="31" t="s">
        <v>34</v>
      </c>
      <c r="G186" s="40">
        <v>5.7</v>
      </c>
      <c r="H186" s="27" t="s">
        <v>31</v>
      </c>
      <c r="I186" s="27"/>
      <c r="J186" s="27" t="s">
        <v>33</v>
      </c>
      <c r="K186" s="27"/>
      <c r="L186" s="68"/>
      <c r="R186" s="99"/>
    </row>
    <row r="187" spans="1:18" ht="12.75" hidden="1">
      <c r="A187" s="67">
        <v>2259</v>
      </c>
      <c r="B187" s="60">
        <f t="shared" si="6"/>
      </c>
      <c r="C187" s="27" t="s">
        <v>30</v>
      </c>
      <c r="D187" s="28">
        <v>158.64</v>
      </c>
      <c r="E187" s="30">
        <f t="shared" si="7"/>
        <v>165.7</v>
      </c>
      <c r="F187" s="31" t="s">
        <v>34</v>
      </c>
      <c r="G187" s="28">
        <v>3.53</v>
      </c>
      <c r="H187" s="27" t="s">
        <v>31</v>
      </c>
      <c r="I187" s="27" t="s">
        <v>220</v>
      </c>
      <c r="J187" s="27" t="s">
        <v>33</v>
      </c>
      <c r="K187" s="27"/>
      <c r="L187" s="68"/>
      <c r="R187" s="99"/>
    </row>
    <row r="188" spans="1:18" ht="12.75" hidden="1">
      <c r="A188" s="67">
        <v>2164</v>
      </c>
      <c r="B188" s="60">
        <f t="shared" si="6"/>
      </c>
      <c r="C188" s="27" t="s">
        <v>30</v>
      </c>
      <c r="D188" s="28">
        <v>158.42</v>
      </c>
      <c r="E188" s="30">
        <f t="shared" si="7"/>
        <v>163.66</v>
      </c>
      <c r="F188" s="31" t="s">
        <v>34</v>
      </c>
      <c r="G188" s="28">
        <v>2.62</v>
      </c>
      <c r="H188" s="27" t="s">
        <v>31</v>
      </c>
      <c r="I188" s="38" t="s">
        <v>147</v>
      </c>
      <c r="J188" s="32" t="s">
        <v>33</v>
      </c>
      <c r="K188" s="38"/>
      <c r="L188" s="68"/>
      <c r="R188" s="99"/>
    </row>
    <row r="189" spans="1:18" ht="12.75" hidden="1">
      <c r="A189" s="67">
        <v>2362</v>
      </c>
      <c r="B189" s="60">
        <f t="shared" si="6"/>
      </c>
      <c r="C189" s="27" t="s">
        <v>30</v>
      </c>
      <c r="D189" s="28">
        <v>158.12</v>
      </c>
      <c r="E189" s="30">
        <f t="shared" si="7"/>
        <v>168.78</v>
      </c>
      <c r="F189" s="31" t="s">
        <v>34</v>
      </c>
      <c r="G189" s="27">
        <v>5.33</v>
      </c>
      <c r="H189" s="27" t="s">
        <v>31</v>
      </c>
      <c r="I189" s="27" t="s">
        <v>299</v>
      </c>
      <c r="J189" s="27" t="s">
        <v>33</v>
      </c>
      <c r="K189" s="27"/>
      <c r="L189" s="68"/>
      <c r="R189" s="98"/>
    </row>
    <row r="190" spans="1:18" ht="12.75" hidden="1">
      <c r="A190" s="67">
        <v>2438</v>
      </c>
      <c r="B190" s="60">
        <f t="shared" si="6"/>
      </c>
      <c r="C190" s="27" t="s">
        <v>30</v>
      </c>
      <c r="D190" s="28">
        <v>158.12</v>
      </c>
      <c r="E190" s="30">
        <f t="shared" si="7"/>
        <v>172.1</v>
      </c>
      <c r="F190" s="31" t="s">
        <v>34</v>
      </c>
      <c r="G190" s="27">
        <v>6.99</v>
      </c>
      <c r="H190" s="27" t="s">
        <v>31</v>
      </c>
      <c r="I190" s="27" t="s">
        <v>349</v>
      </c>
      <c r="J190" s="27" t="s">
        <v>33</v>
      </c>
      <c r="K190" s="27"/>
      <c r="L190" s="68"/>
      <c r="R190" s="98"/>
    </row>
    <row r="191" spans="1:18" ht="12.75" hidden="1">
      <c r="A191" s="70">
        <v>90034</v>
      </c>
      <c r="B191" s="60">
        <f t="shared" si="6"/>
      </c>
      <c r="C191" s="27" t="s">
        <v>30</v>
      </c>
      <c r="D191" s="28">
        <v>158</v>
      </c>
      <c r="E191" s="30">
        <f t="shared" si="7"/>
        <v>164</v>
      </c>
      <c r="F191" s="31" t="s">
        <v>34</v>
      </c>
      <c r="G191" s="28">
        <v>3</v>
      </c>
      <c r="H191" s="27" t="s">
        <v>31</v>
      </c>
      <c r="I191" s="27"/>
      <c r="J191" s="27" t="s">
        <v>33</v>
      </c>
      <c r="K191" s="27">
        <v>1</v>
      </c>
      <c r="L191" s="68">
        <v>90033</v>
      </c>
      <c r="R191" s="98"/>
    </row>
    <row r="192" spans="1:18" ht="12.75" hidden="1">
      <c r="A192" s="70" t="s">
        <v>736</v>
      </c>
      <c r="B192" s="60">
        <f t="shared" si="6"/>
      </c>
      <c r="C192" s="27" t="s">
        <v>30</v>
      </c>
      <c r="D192" s="40">
        <v>155</v>
      </c>
      <c r="E192" s="30">
        <f t="shared" si="7"/>
        <v>161</v>
      </c>
      <c r="F192" s="31" t="s">
        <v>34</v>
      </c>
      <c r="G192" s="40">
        <v>3</v>
      </c>
      <c r="H192" s="27" t="s">
        <v>31</v>
      </c>
      <c r="I192" s="27"/>
      <c r="J192" s="27" t="s">
        <v>33</v>
      </c>
      <c r="K192" s="27"/>
      <c r="L192" s="68"/>
      <c r="R192" s="98"/>
    </row>
    <row r="193" spans="1:18" ht="12.75" hidden="1">
      <c r="A193" s="70" t="s">
        <v>850</v>
      </c>
      <c r="B193" s="60">
        <f t="shared" si="6"/>
      </c>
      <c r="C193" s="27" t="s">
        <v>30</v>
      </c>
      <c r="D193" s="40">
        <v>155</v>
      </c>
      <c r="E193" s="30">
        <f t="shared" si="7"/>
        <v>164</v>
      </c>
      <c r="F193" s="31" t="s">
        <v>34</v>
      </c>
      <c r="G193" s="40">
        <v>4.5</v>
      </c>
      <c r="H193" s="27" t="s">
        <v>31</v>
      </c>
      <c r="I193" s="27"/>
      <c r="J193" s="27" t="s">
        <v>33</v>
      </c>
      <c r="K193" s="27"/>
      <c r="L193" s="68"/>
      <c r="R193" s="98"/>
    </row>
    <row r="194" spans="1:18" ht="12.75" hidden="1">
      <c r="A194" s="70" t="s">
        <v>748</v>
      </c>
      <c r="B194" s="60">
        <f t="shared" si="6"/>
      </c>
      <c r="C194" s="27" t="s">
        <v>30</v>
      </c>
      <c r="D194" s="40">
        <v>154.3</v>
      </c>
      <c r="E194" s="30">
        <f t="shared" si="7"/>
        <v>165.70000000000002</v>
      </c>
      <c r="F194" s="31" t="s">
        <v>34</v>
      </c>
      <c r="G194" s="40">
        <v>5.7</v>
      </c>
      <c r="H194" s="27" t="s">
        <v>31</v>
      </c>
      <c r="I194" s="27"/>
      <c r="J194" s="27" t="s">
        <v>33</v>
      </c>
      <c r="K194" s="27"/>
      <c r="L194" s="68"/>
      <c r="R194" s="29"/>
    </row>
    <row r="195" spans="1:18" ht="12.75" hidden="1">
      <c r="A195" s="67">
        <v>5428</v>
      </c>
      <c r="B195" s="60">
        <f t="shared" si="6"/>
      </c>
      <c r="C195" s="27" t="s">
        <v>30</v>
      </c>
      <c r="D195" s="28">
        <v>154</v>
      </c>
      <c r="E195" s="30">
        <f t="shared" si="7"/>
        <v>160</v>
      </c>
      <c r="F195" s="31" t="s">
        <v>34</v>
      </c>
      <c r="G195" s="28">
        <v>3</v>
      </c>
      <c r="H195" s="27" t="s">
        <v>31</v>
      </c>
      <c r="I195" s="27"/>
      <c r="J195" s="27" t="s">
        <v>33</v>
      </c>
      <c r="K195" s="27">
        <v>2</v>
      </c>
      <c r="L195" s="68">
        <v>5428</v>
      </c>
      <c r="R195" s="98"/>
    </row>
    <row r="196" spans="1:18" ht="12.75" hidden="1">
      <c r="A196" s="67">
        <v>5383</v>
      </c>
      <c r="B196" s="60">
        <f t="shared" si="6"/>
      </c>
      <c r="C196" s="27" t="s">
        <v>30</v>
      </c>
      <c r="D196" s="28">
        <v>153</v>
      </c>
      <c r="E196" s="30">
        <f t="shared" si="7"/>
        <v>159</v>
      </c>
      <c r="F196" s="31" t="s">
        <v>34</v>
      </c>
      <c r="G196" s="28">
        <v>3</v>
      </c>
      <c r="H196" s="27" t="s">
        <v>31</v>
      </c>
      <c r="I196" s="27"/>
      <c r="J196" s="27" t="s">
        <v>33</v>
      </c>
      <c r="K196" s="27">
        <v>1</v>
      </c>
      <c r="L196" s="68">
        <v>5367</v>
      </c>
      <c r="R196" s="99"/>
    </row>
    <row r="197" spans="1:18" ht="12.75" hidden="1">
      <c r="A197" s="67">
        <v>2163</v>
      </c>
      <c r="B197" s="60">
        <f t="shared" si="6"/>
      </c>
      <c r="C197" s="27" t="s">
        <v>30</v>
      </c>
      <c r="D197" s="28">
        <v>152.07</v>
      </c>
      <c r="E197" s="30">
        <f t="shared" si="7"/>
        <v>157.31</v>
      </c>
      <c r="F197" s="31" t="s">
        <v>34</v>
      </c>
      <c r="G197" s="28">
        <v>2.62</v>
      </c>
      <c r="H197" s="27" t="s">
        <v>31</v>
      </c>
      <c r="I197" s="38" t="s">
        <v>146</v>
      </c>
      <c r="J197" s="32" t="s">
        <v>33</v>
      </c>
      <c r="K197" s="38"/>
      <c r="L197" s="68"/>
      <c r="R197" s="98"/>
    </row>
    <row r="198" spans="1:18" ht="12.75" hidden="1">
      <c r="A198" s="67">
        <v>2258</v>
      </c>
      <c r="B198" s="60">
        <f t="shared" si="6"/>
      </c>
      <c r="C198" s="27" t="s">
        <v>30</v>
      </c>
      <c r="D198" s="28">
        <v>151.99</v>
      </c>
      <c r="E198" s="30">
        <f t="shared" si="7"/>
        <v>159.05</v>
      </c>
      <c r="F198" s="31" t="s">
        <v>34</v>
      </c>
      <c r="G198" s="28">
        <v>3.53</v>
      </c>
      <c r="H198" s="27" t="s">
        <v>31</v>
      </c>
      <c r="I198" s="27" t="s">
        <v>219</v>
      </c>
      <c r="J198" s="27" t="s">
        <v>33</v>
      </c>
      <c r="K198" s="27"/>
      <c r="L198" s="68"/>
      <c r="R198" s="98"/>
    </row>
    <row r="199" spans="1:18" ht="12.75" hidden="1">
      <c r="A199" s="67">
        <v>2361</v>
      </c>
      <c r="B199" s="60">
        <f t="shared" si="6"/>
      </c>
      <c r="C199" s="27" t="s">
        <v>30</v>
      </c>
      <c r="D199" s="28">
        <v>151.77</v>
      </c>
      <c r="E199" s="30">
        <f t="shared" si="7"/>
        <v>162.43</v>
      </c>
      <c r="F199" s="31" t="s">
        <v>34</v>
      </c>
      <c r="G199" s="28">
        <v>5.33</v>
      </c>
      <c r="H199" s="27" t="s">
        <v>31</v>
      </c>
      <c r="I199" s="27" t="s">
        <v>298</v>
      </c>
      <c r="J199" s="27" t="s">
        <v>33</v>
      </c>
      <c r="K199" s="27"/>
      <c r="L199" s="68"/>
      <c r="R199" s="98"/>
    </row>
    <row r="200" spans="1:18" ht="12.75" hidden="1">
      <c r="A200" s="67">
        <v>2437</v>
      </c>
      <c r="B200" s="60">
        <f t="shared" si="6"/>
      </c>
      <c r="C200" s="27" t="s">
        <v>30</v>
      </c>
      <c r="D200" s="28">
        <v>151.77</v>
      </c>
      <c r="E200" s="30">
        <f t="shared" si="7"/>
        <v>165.75</v>
      </c>
      <c r="F200" s="31" t="s">
        <v>34</v>
      </c>
      <c r="G200" s="27">
        <v>6.99</v>
      </c>
      <c r="H200" s="27" t="s">
        <v>31</v>
      </c>
      <c r="I200" s="27" t="s">
        <v>348</v>
      </c>
      <c r="J200" s="27" t="s">
        <v>33</v>
      </c>
      <c r="K200" s="27"/>
      <c r="L200" s="68"/>
      <c r="R200" s="29"/>
    </row>
    <row r="201" spans="1:18" ht="12.75" hidden="1">
      <c r="A201" s="67">
        <v>3237</v>
      </c>
      <c r="B201" s="60">
        <f t="shared" si="6"/>
      </c>
      <c r="C201" s="27" t="s">
        <v>30</v>
      </c>
      <c r="D201" s="28">
        <v>151</v>
      </c>
      <c r="E201" s="30">
        <f aca="true" t="shared" si="8" ref="E201:E232">D201+(G201*2)</f>
        <v>170</v>
      </c>
      <c r="F201" s="31" t="s">
        <v>34</v>
      </c>
      <c r="G201" s="28">
        <v>9.5</v>
      </c>
      <c r="H201" s="27" t="s">
        <v>31</v>
      </c>
      <c r="I201" s="27"/>
      <c r="J201" s="27" t="s">
        <v>33</v>
      </c>
      <c r="K201" s="27">
        <v>1</v>
      </c>
      <c r="L201" s="68">
        <v>3237</v>
      </c>
      <c r="R201" s="98"/>
    </row>
    <row r="202" spans="1:18" ht="12.75" hidden="1">
      <c r="A202" s="70" t="s">
        <v>745</v>
      </c>
      <c r="B202" s="60">
        <f t="shared" si="6"/>
      </c>
      <c r="C202" s="27" t="s">
        <v>30</v>
      </c>
      <c r="D202" s="40">
        <v>149.3</v>
      </c>
      <c r="E202" s="30">
        <f t="shared" si="8"/>
        <v>160.70000000000002</v>
      </c>
      <c r="F202" s="31" t="s">
        <v>34</v>
      </c>
      <c r="G202" s="40">
        <v>5.7</v>
      </c>
      <c r="H202" s="27" t="s">
        <v>31</v>
      </c>
      <c r="I202" s="27"/>
      <c r="J202" s="27" t="s">
        <v>33</v>
      </c>
      <c r="K202" s="27"/>
      <c r="L202" s="68"/>
      <c r="R202" s="98"/>
    </row>
    <row r="203" spans="1:18" ht="12.75" hidden="1">
      <c r="A203" s="67">
        <v>9873</v>
      </c>
      <c r="B203" s="60">
        <f t="shared" si="6"/>
      </c>
      <c r="C203" s="27" t="s">
        <v>432</v>
      </c>
      <c r="D203" s="28">
        <v>149</v>
      </c>
      <c r="E203" s="30">
        <f t="shared" si="8"/>
        <v>155</v>
      </c>
      <c r="F203" s="31"/>
      <c r="G203" s="28">
        <v>3</v>
      </c>
      <c r="H203" s="27" t="s">
        <v>31</v>
      </c>
      <c r="I203" s="27"/>
      <c r="J203" s="27" t="s">
        <v>33</v>
      </c>
      <c r="K203" s="27"/>
      <c r="L203" s="68" t="s">
        <v>433</v>
      </c>
      <c r="R203" s="98"/>
    </row>
    <row r="204" spans="1:18" ht="12.75" hidden="1">
      <c r="A204" s="67">
        <v>2257</v>
      </c>
      <c r="B204" s="60">
        <f t="shared" si="6"/>
      </c>
      <c r="C204" s="27" t="s">
        <v>30</v>
      </c>
      <c r="D204" s="28">
        <v>148.82</v>
      </c>
      <c r="E204" s="30">
        <f t="shared" si="8"/>
        <v>155.88</v>
      </c>
      <c r="F204" s="31" t="s">
        <v>34</v>
      </c>
      <c r="G204" s="28">
        <v>3.53</v>
      </c>
      <c r="H204" s="27" t="s">
        <v>31</v>
      </c>
      <c r="I204" s="27" t="s">
        <v>218</v>
      </c>
      <c r="J204" s="27" t="s">
        <v>33</v>
      </c>
      <c r="K204" s="27"/>
      <c r="L204" s="68"/>
      <c r="R204" s="98"/>
    </row>
    <row r="205" spans="1:18" ht="12.75" hidden="1">
      <c r="A205" s="67">
        <v>2360</v>
      </c>
      <c r="B205" s="60">
        <f t="shared" si="6"/>
      </c>
      <c r="C205" s="27" t="s">
        <v>30</v>
      </c>
      <c r="D205" s="28">
        <v>148.59</v>
      </c>
      <c r="E205" s="30">
        <f t="shared" si="8"/>
        <v>159.25</v>
      </c>
      <c r="F205" s="31" t="s">
        <v>34</v>
      </c>
      <c r="G205" s="28">
        <v>5.33</v>
      </c>
      <c r="H205" s="27" t="s">
        <v>31</v>
      </c>
      <c r="I205" s="27" t="s">
        <v>297</v>
      </c>
      <c r="J205" s="27" t="s">
        <v>33</v>
      </c>
      <c r="K205" s="27"/>
      <c r="L205" s="68"/>
      <c r="R205" s="98"/>
    </row>
    <row r="206" spans="1:18" ht="12.75" hidden="1">
      <c r="A206" s="67">
        <v>2436</v>
      </c>
      <c r="B206" s="60">
        <f t="shared" si="6"/>
      </c>
      <c r="C206" s="27" t="s">
        <v>30</v>
      </c>
      <c r="D206" s="28">
        <v>146.21</v>
      </c>
      <c r="E206" s="30">
        <f t="shared" si="8"/>
        <v>160.19</v>
      </c>
      <c r="F206" s="31" t="s">
        <v>34</v>
      </c>
      <c r="G206" s="27">
        <v>6.99</v>
      </c>
      <c r="H206" s="27" t="s">
        <v>31</v>
      </c>
      <c r="I206" s="27" t="s">
        <v>347</v>
      </c>
      <c r="J206" s="27" t="s">
        <v>33</v>
      </c>
      <c r="K206" s="27"/>
      <c r="L206" s="68"/>
      <c r="R206" s="99"/>
    </row>
    <row r="207" spans="1:18" ht="12.75" hidden="1">
      <c r="A207" s="67">
        <v>2162</v>
      </c>
      <c r="B207" s="60">
        <f t="shared" si="6"/>
      </c>
      <c r="C207" s="27" t="s">
        <v>30</v>
      </c>
      <c r="D207" s="28">
        <v>145.72</v>
      </c>
      <c r="E207" s="30">
        <f t="shared" si="8"/>
        <v>150.96</v>
      </c>
      <c r="F207" s="31" t="s">
        <v>34</v>
      </c>
      <c r="G207" s="28">
        <v>2.62</v>
      </c>
      <c r="H207" s="27" t="s">
        <v>31</v>
      </c>
      <c r="I207" s="38" t="s">
        <v>145</v>
      </c>
      <c r="J207" s="32" t="s">
        <v>33</v>
      </c>
      <c r="K207" s="38"/>
      <c r="L207" s="68"/>
      <c r="R207" s="99"/>
    </row>
    <row r="208" spans="1:18" ht="12.75" hidden="1">
      <c r="A208" s="67">
        <v>2256</v>
      </c>
      <c r="B208" s="60">
        <f t="shared" si="6"/>
      </c>
      <c r="C208" s="27" t="s">
        <v>30</v>
      </c>
      <c r="D208" s="28">
        <v>145.64</v>
      </c>
      <c r="E208" s="30">
        <f t="shared" si="8"/>
        <v>152.7</v>
      </c>
      <c r="F208" s="31" t="s">
        <v>34</v>
      </c>
      <c r="G208" s="28">
        <v>3.53</v>
      </c>
      <c r="H208" s="27" t="s">
        <v>31</v>
      </c>
      <c r="I208" s="27" t="s">
        <v>217</v>
      </c>
      <c r="J208" s="27" t="s">
        <v>33</v>
      </c>
      <c r="K208" s="27"/>
      <c r="L208" s="68"/>
      <c r="R208" s="100"/>
    </row>
    <row r="209" spans="1:18" ht="12.75" hidden="1">
      <c r="A209" s="67">
        <v>3568</v>
      </c>
      <c r="B209" s="60">
        <f t="shared" si="6"/>
      </c>
      <c r="C209" s="27" t="s">
        <v>30</v>
      </c>
      <c r="D209" s="28">
        <v>145.5</v>
      </c>
      <c r="E209" s="30">
        <f t="shared" si="8"/>
        <v>159.5</v>
      </c>
      <c r="F209" s="31" t="s">
        <v>34</v>
      </c>
      <c r="G209" s="28">
        <v>7</v>
      </c>
      <c r="H209" s="27" t="s">
        <v>31</v>
      </c>
      <c r="I209" s="27"/>
      <c r="J209" s="27" t="s">
        <v>33</v>
      </c>
      <c r="K209" s="27">
        <v>1</v>
      </c>
      <c r="L209" s="68">
        <v>3568</v>
      </c>
      <c r="R209" s="98"/>
    </row>
    <row r="210" spans="1:18" ht="12.75" hidden="1">
      <c r="A210" s="67">
        <v>2359</v>
      </c>
      <c r="B210" s="60">
        <f t="shared" si="6"/>
      </c>
      <c r="C210" s="27" t="s">
        <v>30</v>
      </c>
      <c r="D210" s="28">
        <v>145.42</v>
      </c>
      <c r="E210" s="30">
        <f t="shared" si="8"/>
        <v>156.07999999999998</v>
      </c>
      <c r="F210" s="31" t="s">
        <v>34</v>
      </c>
      <c r="G210" s="28">
        <v>5.33</v>
      </c>
      <c r="H210" s="27" t="s">
        <v>31</v>
      </c>
      <c r="I210" s="27" t="s">
        <v>296</v>
      </c>
      <c r="J210" s="27" t="s">
        <v>33</v>
      </c>
      <c r="K210" s="27"/>
      <c r="L210" s="68"/>
      <c r="R210" s="98"/>
    </row>
    <row r="211" spans="1:18" ht="12.75" hidden="1">
      <c r="A211" s="67">
        <v>2435</v>
      </c>
      <c r="B211" s="60">
        <f t="shared" si="6"/>
      </c>
      <c r="C211" s="27" t="s">
        <v>30</v>
      </c>
      <c r="D211" s="28">
        <v>145.42</v>
      </c>
      <c r="E211" s="30">
        <f t="shared" si="8"/>
        <v>159.39999999999998</v>
      </c>
      <c r="F211" s="31" t="s">
        <v>34</v>
      </c>
      <c r="G211" s="28">
        <v>6.99</v>
      </c>
      <c r="H211" s="27" t="s">
        <v>31</v>
      </c>
      <c r="I211" s="27" t="s">
        <v>346</v>
      </c>
      <c r="J211" s="27" t="s">
        <v>33</v>
      </c>
      <c r="K211" s="27"/>
      <c r="L211" s="68"/>
      <c r="R211" s="99"/>
    </row>
    <row r="212" spans="1:18" ht="12.75" hidden="1">
      <c r="A212" s="70" t="s">
        <v>858</v>
      </c>
      <c r="B212" s="60">
        <f t="shared" si="6"/>
      </c>
      <c r="C212" s="27" t="s">
        <v>30</v>
      </c>
      <c r="D212" s="40">
        <v>145.16</v>
      </c>
      <c r="E212" s="30">
        <f t="shared" si="8"/>
        <v>153.44</v>
      </c>
      <c r="F212" s="31" t="s">
        <v>34</v>
      </c>
      <c r="G212" s="40">
        <v>4.14</v>
      </c>
      <c r="H212" s="27" t="s">
        <v>31</v>
      </c>
      <c r="I212" s="27"/>
      <c r="J212" s="27" t="s">
        <v>33</v>
      </c>
      <c r="K212" s="27"/>
      <c r="L212" s="68"/>
      <c r="R212" s="99"/>
    </row>
    <row r="213" spans="1:18" ht="12.75" hidden="1">
      <c r="A213" s="70" t="s">
        <v>744</v>
      </c>
      <c r="B213" s="60">
        <f t="shared" si="6"/>
      </c>
      <c r="C213" s="27" t="s">
        <v>30</v>
      </c>
      <c r="D213" s="40">
        <v>144.6</v>
      </c>
      <c r="E213" s="30">
        <f t="shared" si="8"/>
        <v>156</v>
      </c>
      <c r="F213" s="31" t="s">
        <v>34</v>
      </c>
      <c r="G213" s="40">
        <v>5.7</v>
      </c>
      <c r="H213" s="27" t="s">
        <v>31</v>
      </c>
      <c r="I213" s="27"/>
      <c r="J213" s="27" t="s">
        <v>33</v>
      </c>
      <c r="K213" s="27"/>
      <c r="L213" s="68"/>
      <c r="R213" s="98"/>
    </row>
    <row r="214" spans="1:18" ht="12.75" hidden="1">
      <c r="A214" s="73" t="s">
        <v>602</v>
      </c>
      <c r="B214" s="60">
        <f t="shared" si="6"/>
      </c>
      <c r="C214" s="27" t="s">
        <v>30</v>
      </c>
      <c r="D214" s="58">
        <v>144.5</v>
      </c>
      <c r="E214" s="30">
        <f t="shared" si="8"/>
        <v>150.5</v>
      </c>
      <c r="F214" s="31" t="s">
        <v>34</v>
      </c>
      <c r="G214" s="58">
        <v>3</v>
      </c>
      <c r="H214" s="27" t="s">
        <v>31</v>
      </c>
      <c r="I214" s="27"/>
      <c r="J214" s="27" t="s">
        <v>33</v>
      </c>
      <c r="K214" s="27"/>
      <c r="L214" s="68"/>
      <c r="R214" s="29"/>
    </row>
    <row r="215" spans="1:18" ht="12.75" hidden="1">
      <c r="A215" s="67">
        <v>3546</v>
      </c>
      <c r="B215" s="60">
        <f t="shared" si="6"/>
      </c>
      <c r="C215" s="27" t="s">
        <v>30</v>
      </c>
      <c r="D215" s="28">
        <v>144</v>
      </c>
      <c r="E215" s="30">
        <f t="shared" si="8"/>
        <v>160.8</v>
      </c>
      <c r="F215" s="31" t="s">
        <v>34</v>
      </c>
      <c r="G215" s="28">
        <v>8.4</v>
      </c>
      <c r="H215" s="27" t="s">
        <v>31</v>
      </c>
      <c r="I215" s="27"/>
      <c r="J215" s="27" t="s">
        <v>33</v>
      </c>
      <c r="K215" s="27">
        <v>1</v>
      </c>
      <c r="L215" s="68">
        <v>3546</v>
      </c>
      <c r="R215" s="98"/>
    </row>
    <row r="216" spans="1:18" ht="12.75" hidden="1">
      <c r="A216" s="67">
        <v>5268</v>
      </c>
      <c r="B216" s="60">
        <f t="shared" si="6"/>
      </c>
      <c r="C216" s="27" t="s">
        <v>30</v>
      </c>
      <c r="D216" s="28">
        <v>144</v>
      </c>
      <c r="E216" s="30">
        <f t="shared" si="8"/>
        <v>155</v>
      </c>
      <c r="F216" s="31" t="s">
        <v>34</v>
      </c>
      <c r="G216" s="28">
        <v>5.5</v>
      </c>
      <c r="H216" s="27" t="s">
        <v>31</v>
      </c>
      <c r="I216" s="27"/>
      <c r="J216" s="27" t="s">
        <v>33</v>
      </c>
      <c r="K216" s="27">
        <v>1</v>
      </c>
      <c r="L216" s="68">
        <v>5268</v>
      </c>
      <c r="R216" s="99"/>
    </row>
    <row r="217" spans="1:18" ht="12.75" hidden="1">
      <c r="A217" s="70" t="s">
        <v>630</v>
      </c>
      <c r="B217" s="60">
        <f t="shared" si="6"/>
      </c>
      <c r="C217" s="27" t="s">
        <v>30</v>
      </c>
      <c r="D217" s="40">
        <v>144</v>
      </c>
      <c r="E217" s="30">
        <f t="shared" si="8"/>
        <v>153</v>
      </c>
      <c r="F217" s="31" t="s">
        <v>34</v>
      </c>
      <c r="G217" s="40">
        <v>4.5</v>
      </c>
      <c r="H217" s="27" t="s">
        <v>31</v>
      </c>
      <c r="I217" s="32"/>
      <c r="J217" s="32" t="s">
        <v>33</v>
      </c>
      <c r="K217" s="32"/>
      <c r="L217" s="68"/>
      <c r="R217" s="99"/>
    </row>
    <row r="218" spans="1:18" ht="12.75" hidden="1">
      <c r="A218" s="70" t="s">
        <v>814</v>
      </c>
      <c r="B218" s="60">
        <f t="shared" si="6"/>
      </c>
      <c r="C218" s="27" t="s">
        <v>30</v>
      </c>
      <c r="D218" s="40">
        <v>144</v>
      </c>
      <c r="E218" s="30">
        <f t="shared" si="8"/>
        <v>148.8</v>
      </c>
      <c r="F218" s="31" t="s">
        <v>34</v>
      </c>
      <c r="G218" s="40">
        <v>2.4</v>
      </c>
      <c r="H218" s="27" t="s">
        <v>31</v>
      </c>
      <c r="I218" s="32"/>
      <c r="J218" s="32" t="s">
        <v>33</v>
      </c>
      <c r="K218" s="32"/>
      <c r="L218" s="68"/>
      <c r="R218" s="99"/>
    </row>
    <row r="219" spans="1:18" ht="12.75" hidden="1">
      <c r="A219" s="67">
        <v>2255</v>
      </c>
      <c r="B219" s="60">
        <f t="shared" si="6"/>
      </c>
      <c r="C219" s="27" t="s">
        <v>30</v>
      </c>
      <c r="D219" s="28">
        <v>142.47</v>
      </c>
      <c r="E219" s="30">
        <f t="shared" si="8"/>
        <v>149.53</v>
      </c>
      <c r="F219" s="31" t="s">
        <v>34</v>
      </c>
      <c r="G219" s="28">
        <v>3.53</v>
      </c>
      <c r="H219" s="27" t="s">
        <v>31</v>
      </c>
      <c r="I219" s="27" t="s">
        <v>216</v>
      </c>
      <c r="J219" s="27" t="s">
        <v>33</v>
      </c>
      <c r="K219" s="27"/>
      <c r="L219" s="68"/>
      <c r="R219" s="101"/>
    </row>
    <row r="220" spans="1:18" ht="12.75" hidden="1">
      <c r="A220" s="67">
        <v>2358</v>
      </c>
      <c r="B220" s="60">
        <f t="shared" si="6"/>
      </c>
      <c r="C220" s="27" t="s">
        <v>30</v>
      </c>
      <c r="D220" s="28">
        <v>142.24</v>
      </c>
      <c r="E220" s="30">
        <f t="shared" si="8"/>
        <v>152.9</v>
      </c>
      <c r="F220" s="31" t="s">
        <v>34</v>
      </c>
      <c r="G220" s="27">
        <v>5.33</v>
      </c>
      <c r="H220" s="27" t="s">
        <v>31</v>
      </c>
      <c r="I220" s="27" t="s">
        <v>295</v>
      </c>
      <c r="J220" s="27" t="s">
        <v>33</v>
      </c>
      <c r="K220" s="27"/>
      <c r="L220" s="68"/>
      <c r="R220" s="98"/>
    </row>
    <row r="221" spans="1:18" ht="12.75" hidden="1">
      <c r="A221" s="67">
        <v>2434</v>
      </c>
      <c r="B221" s="60">
        <f aca="true" t="shared" si="9" ref="B221:B284">IF(G221=$D$5,IF(D221&lt;$E$23,IF(I221&lt;&gt;0,1,""),""),"")</f>
      </c>
      <c r="C221" s="27" t="s">
        <v>30</v>
      </c>
      <c r="D221" s="28">
        <v>142.24</v>
      </c>
      <c r="E221" s="30">
        <f t="shared" si="8"/>
        <v>156.22</v>
      </c>
      <c r="F221" s="31" t="s">
        <v>34</v>
      </c>
      <c r="G221" s="28">
        <v>6.99</v>
      </c>
      <c r="H221" s="27" t="s">
        <v>31</v>
      </c>
      <c r="I221" s="27" t="s">
        <v>345</v>
      </c>
      <c r="J221" s="27" t="s">
        <v>33</v>
      </c>
      <c r="K221" s="27"/>
      <c r="L221" s="68"/>
      <c r="R221" s="98"/>
    </row>
    <row r="222" spans="1:18" ht="12.75" hidden="1">
      <c r="A222" s="70" t="s">
        <v>542</v>
      </c>
      <c r="B222" s="60">
        <f t="shared" si="9"/>
      </c>
      <c r="C222" s="27" t="s">
        <v>30</v>
      </c>
      <c r="D222" s="40">
        <v>142</v>
      </c>
      <c r="E222" s="30">
        <f t="shared" si="8"/>
        <v>150</v>
      </c>
      <c r="F222" s="31" t="s">
        <v>34</v>
      </c>
      <c r="G222" s="40">
        <v>4</v>
      </c>
      <c r="H222" s="27" t="s">
        <v>31</v>
      </c>
      <c r="I222" s="32"/>
      <c r="J222" s="32" t="s">
        <v>33</v>
      </c>
      <c r="K222" s="32"/>
      <c r="L222" s="68"/>
      <c r="R222" s="99"/>
    </row>
    <row r="223" spans="1:18" ht="12.75" hidden="1">
      <c r="A223" s="70" t="s">
        <v>663</v>
      </c>
      <c r="B223" s="60">
        <f t="shared" si="9"/>
      </c>
      <c r="C223" s="27" t="s">
        <v>30</v>
      </c>
      <c r="D223" s="40">
        <v>142</v>
      </c>
      <c r="E223" s="30">
        <f t="shared" si="8"/>
        <v>145.4</v>
      </c>
      <c r="F223" s="31" t="s">
        <v>34</v>
      </c>
      <c r="G223" s="40">
        <v>1.7</v>
      </c>
      <c r="H223" s="27" t="s">
        <v>31</v>
      </c>
      <c r="I223" s="32"/>
      <c r="J223" s="32" t="s">
        <v>33</v>
      </c>
      <c r="K223" s="32"/>
      <c r="L223" s="68"/>
      <c r="R223" s="99"/>
    </row>
    <row r="224" spans="1:18" ht="12.75" hidden="1">
      <c r="A224" s="70" t="s">
        <v>862</v>
      </c>
      <c r="B224" s="60">
        <f t="shared" si="9"/>
      </c>
      <c r="C224" s="27" t="s">
        <v>30</v>
      </c>
      <c r="D224" s="40">
        <v>142</v>
      </c>
      <c r="E224" s="30">
        <f t="shared" si="8"/>
        <v>145.56</v>
      </c>
      <c r="F224" s="31" t="s">
        <v>34</v>
      </c>
      <c r="G224" s="40">
        <v>1.78</v>
      </c>
      <c r="H224" s="27" t="s">
        <v>31</v>
      </c>
      <c r="I224" s="32"/>
      <c r="J224" s="32" t="s">
        <v>33</v>
      </c>
      <c r="K224" s="32"/>
      <c r="L224" s="68"/>
      <c r="R224" s="98"/>
    </row>
    <row r="225" spans="1:18" ht="12.75" hidden="1">
      <c r="A225" s="71">
        <v>1823</v>
      </c>
      <c r="B225" s="60">
        <f t="shared" si="9"/>
      </c>
      <c r="C225" s="33" t="s">
        <v>30</v>
      </c>
      <c r="D225" s="34">
        <v>140</v>
      </c>
      <c r="E225" s="34">
        <f t="shared" si="8"/>
        <v>153</v>
      </c>
      <c r="F225" s="35" t="s">
        <v>34</v>
      </c>
      <c r="G225" s="34">
        <v>6.5</v>
      </c>
      <c r="H225" s="33" t="s">
        <v>31</v>
      </c>
      <c r="I225" s="33"/>
      <c r="J225" s="33" t="s">
        <v>33</v>
      </c>
      <c r="K225" s="33">
        <v>5</v>
      </c>
      <c r="L225" s="72">
        <v>7130</v>
      </c>
      <c r="R225" s="98"/>
    </row>
    <row r="226" spans="1:18" ht="12.75" hidden="1">
      <c r="A226" s="67">
        <v>5087</v>
      </c>
      <c r="B226" s="60">
        <f t="shared" si="9"/>
      </c>
      <c r="C226" s="27" t="s">
        <v>30</v>
      </c>
      <c r="D226" s="28">
        <v>140</v>
      </c>
      <c r="E226" s="30">
        <f t="shared" si="8"/>
        <v>148</v>
      </c>
      <c r="F226" s="31" t="s">
        <v>34</v>
      </c>
      <c r="G226" s="28">
        <v>4</v>
      </c>
      <c r="H226" s="27" t="s">
        <v>31</v>
      </c>
      <c r="I226" s="27"/>
      <c r="J226" s="27" t="s">
        <v>33</v>
      </c>
      <c r="K226" s="27">
        <v>2</v>
      </c>
      <c r="L226" s="68">
        <v>7129</v>
      </c>
      <c r="R226" s="98"/>
    </row>
    <row r="227" spans="1:18" ht="12.75" hidden="1">
      <c r="A227" s="67">
        <v>5858</v>
      </c>
      <c r="B227" s="60">
        <f t="shared" si="9"/>
      </c>
      <c r="C227" s="27" t="s">
        <v>30</v>
      </c>
      <c r="D227" s="28">
        <v>140</v>
      </c>
      <c r="E227" s="30">
        <f t="shared" si="8"/>
        <v>146</v>
      </c>
      <c r="F227" s="31" t="s">
        <v>34</v>
      </c>
      <c r="G227" s="28">
        <v>3</v>
      </c>
      <c r="H227" s="27" t="s">
        <v>412</v>
      </c>
      <c r="I227" s="27"/>
      <c r="J227" s="27" t="s">
        <v>413</v>
      </c>
      <c r="K227" s="27">
        <v>1</v>
      </c>
      <c r="L227" s="68">
        <v>231</v>
      </c>
      <c r="R227" s="29"/>
    </row>
    <row r="228" spans="1:18" ht="12.75" hidden="1">
      <c r="A228" s="70" t="s">
        <v>686</v>
      </c>
      <c r="B228" s="60">
        <f t="shared" si="9"/>
      </c>
      <c r="C228" s="27" t="s">
        <v>30</v>
      </c>
      <c r="D228" s="40">
        <v>140</v>
      </c>
      <c r="E228" s="30">
        <f t="shared" si="8"/>
        <v>146</v>
      </c>
      <c r="F228" s="31" t="s">
        <v>34</v>
      </c>
      <c r="G228" s="40">
        <v>3</v>
      </c>
      <c r="H228" s="27" t="s">
        <v>31</v>
      </c>
      <c r="I228" s="32"/>
      <c r="J228" s="32" t="s">
        <v>33</v>
      </c>
      <c r="K228" s="32"/>
      <c r="L228" s="68"/>
      <c r="R228" s="98"/>
    </row>
    <row r="229" spans="1:18" ht="12.75" hidden="1">
      <c r="A229" s="70" t="s">
        <v>689</v>
      </c>
      <c r="B229" s="60">
        <f t="shared" si="9"/>
      </c>
      <c r="C229" s="27" t="s">
        <v>30</v>
      </c>
      <c r="D229" s="40">
        <v>140</v>
      </c>
      <c r="E229" s="30">
        <f t="shared" si="8"/>
        <v>150</v>
      </c>
      <c r="F229" s="31" t="s">
        <v>34</v>
      </c>
      <c r="G229" s="40">
        <v>5</v>
      </c>
      <c r="H229" s="27" t="s">
        <v>31</v>
      </c>
      <c r="I229" s="32"/>
      <c r="J229" s="32" t="s">
        <v>33</v>
      </c>
      <c r="K229" s="32"/>
      <c r="L229" s="68"/>
      <c r="R229" s="98"/>
    </row>
    <row r="230" spans="1:18" ht="12.75" hidden="1">
      <c r="A230" s="67">
        <v>1991</v>
      </c>
      <c r="B230" s="60">
        <f t="shared" si="9"/>
      </c>
      <c r="C230" s="27" t="s">
        <v>30</v>
      </c>
      <c r="D230" s="28">
        <v>139.5</v>
      </c>
      <c r="E230" s="30">
        <f t="shared" si="8"/>
        <v>150.7</v>
      </c>
      <c r="F230" s="31" t="s">
        <v>34</v>
      </c>
      <c r="G230" s="28">
        <v>5.6</v>
      </c>
      <c r="H230" s="27" t="s">
        <v>31</v>
      </c>
      <c r="I230" s="27"/>
      <c r="J230" s="27" t="s">
        <v>33</v>
      </c>
      <c r="K230" s="27">
        <v>4</v>
      </c>
      <c r="L230" s="68">
        <v>7060</v>
      </c>
      <c r="R230" s="98"/>
    </row>
    <row r="231" spans="1:18" ht="12.75" hidden="1">
      <c r="A231" s="67">
        <v>2161</v>
      </c>
      <c r="B231" s="60">
        <f t="shared" si="9"/>
      </c>
      <c r="C231" s="27" t="s">
        <v>30</v>
      </c>
      <c r="D231" s="28">
        <v>139.37</v>
      </c>
      <c r="E231" s="30">
        <f t="shared" si="8"/>
        <v>144.61</v>
      </c>
      <c r="F231" s="31" t="s">
        <v>34</v>
      </c>
      <c r="G231" s="28">
        <v>2.62</v>
      </c>
      <c r="H231" s="27" t="s">
        <v>31</v>
      </c>
      <c r="I231" s="32" t="s">
        <v>144</v>
      </c>
      <c r="J231" s="32" t="s">
        <v>33</v>
      </c>
      <c r="K231" s="32"/>
      <c r="L231" s="68"/>
      <c r="R231" s="99"/>
    </row>
    <row r="232" spans="1:18" ht="12.75" hidden="1">
      <c r="A232" s="67">
        <v>2254</v>
      </c>
      <c r="B232" s="60">
        <f t="shared" si="9"/>
      </c>
      <c r="C232" s="27" t="s">
        <v>30</v>
      </c>
      <c r="D232" s="28">
        <v>139.29</v>
      </c>
      <c r="E232" s="30">
        <f t="shared" si="8"/>
        <v>146.35</v>
      </c>
      <c r="F232" s="31" t="s">
        <v>34</v>
      </c>
      <c r="G232" s="28">
        <v>3.53</v>
      </c>
      <c r="H232" s="27" t="s">
        <v>31</v>
      </c>
      <c r="I232" s="27" t="s">
        <v>215</v>
      </c>
      <c r="J232" s="27" t="s">
        <v>33</v>
      </c>
      <c r="K232" s="27"/>
      <c r="L232" s="68"/>
      <c r="R232" s="99"/>
    </row>
    <row r="233" spans="1:18" ht="12.75" hidden="1">
      <c r="A233" s="67">
        <v>2357</v>
      </c>
      <c r="B233" s="60">
        <f t="shared" si="9"/>
      </c>
      <c r="C233" s="27" t="s">
        <v>30</v>
      </c>
      <c r="D233" s="28">
        <v>139.07</v>
      </c>
      <c r="E233" s="30">
        <f aca="true" t="shared" si="10" ref="E233:E264">D233+(G233*2)</f>
        <v>149.73</v>
      </c>
      <c r="F233" s="31" t="s">
        <v>34</v>
      </c>
      <c r="G233" s="27">
        <v>5.33</v>
      </c>
      <c r="H233" s="27" t="s">
        <v>31</v>
      </c>
      <c r="I233" s="27" t="s">
        <v>294</v>
      </c>
      <c r="J233" s="27" t="s">
        <v>33</v>
      </c>
      <c r="K233" s="27"/>
      <c r="L233" s="68"/>
      <c r="R233" s="29"/>
    </row>
    <row r="234" spans="1:18" ht="12.75" hidden="1">
      <c r="A234" s="67">
        <v>2433</v>
      </c>
      <c r="B234" s="60">
        <f t="shared" si="9"/>
      </c>
      <c r="C234" s="27" t="s">
        <v>30</v>
      </c>
      <c r="D234" s="28">
        <v>139.07</v>
      </c>
      <c r="E234" s="30">
        <f t="shared" si="10"/>
        <v>153.04999999999998</v>
      </c>
      <c r="F234" s="31" t="s">
        <v>34</v>
      </c>
      <c r="G234" s="28">
        <v>6.99</v>
      </c>
      <c r="H234" s="27" t="s">
        <v>31</v>
      </c>
      <c r="I234" s="27" t="s">
        <v>344</v>
      </c>
      <c r="J234" s="27" t="s">
        <v>33</v>
      </c>
      <c r="K234" s="27"/>
      <c r="L234" s="68"/>
      <c r="R234" s="99"/>
    </row>
    <row r="235" spans="1:18" ht="12.75" hidden="1">
      <c r="A235" s="67">
        <v>5350</v>
      </c>
      <c r="B235" s="60">
        <f t="shared" si="9"/>
      </c>
      <c r="C235" s="27" t="s">
        <v>30</v>
      </c>
      <c r="D235" s="28">
        <v>138.6</v>
      </c>
      <c r="E235" s="30">
        <f t="shared" si="10"/>
        <v>144.6</v>
      </c>
      <c r="F235" s="31" t="s">
        <v>34</v>
      </c>
      <c r="G235" s="28">
        <v>3</v>
      </c>
      <c r="H235" s="27" t="s">
        <v>31</v>
      </c>
      <c r="I235" s="27"/>
      <c r="J235" s="27" t="s">
        <v>33</v>
      </c>
      <c r="K235" s="27">
        <v>5</v>
      </c>
      <c r="L235" s="68">
        <v>7139</v>
      </c>
      <c r="R235" s="29"/>
    </row>
    <row r="236" spans="1:18" ht="12.75" hidden="1">
      <c r="A236" s="67">
        <v>5501</v>
      </c>
      <c r="B236" s="60">
        <f t="shared" si="9"/>
      </c>
      <c r="C236" s="27" t="s">
        <v>30</v>
      </c>
      <c r="D236" s="28">
        <v>138.3</v>
      </c>
      <c r="E236" s="30">
        <f t="shared" si="10"/>
        <v>144.3</v>
      </c>
      <c r="F236" s="31" t="s">
        <v>34</v>
      </c>
      <c r="G236" s="28">
        <v>3</v>
      </c>
      <c r="H236" s="27" t="s">
        <v>31</v>
      </c>
      <c r="I236" s="27"/>
      <c r="J236" s="27" t="s">
        <v>33</v>
      </c>
      <c r="K236" s="27">
        <v>5</v>
      </c>
      <c r="L236" s="68">
        <v>7135</v>
      </c>
      <c r="R236" s="29"/>
    </row>
    <row r="237" spans="1:18" ht="12.75" hidden="1">
      <c r="A237" s="70" t="s">
        <v>459</v>
      </c>
      <c r="B237" s="60">
        <f t="shared" si="9"/>
      </c>
      <c r="C237" s="27" t="s">
        <v>30</v>
      </c>
      <c r="D237" s="40">
        <v>138</v>
      </c>
      <c r="E237" s="30">
        <f t="shared" si="10"/>
        <v>149.4</v>
      </c>
      <c r="F237" s="31" t="s">
        <v>34</v>
      </c>
      <c r="G237" s="40">
        <v>5.7</v>
      </c>
      <c r="H237" s="27" t="s">
        <v>31</v>
      </c>
      <c r="I237" s="32"/>
      <c r="J237" s="32" t="s">
        <v>33</v>
      </c>
      <c r="K237" s="32"/>
      <c r="L237" s="68"/>
      <c r="R237" s="98"/>
    </row>
    <row r="238" spans="1:18" ht="12.75" hidden="1">
      <c r="A238" s="70" t="s">
        <v>715</v>
      </c>
      <c r="B238" s="60">
        <f t="shared" si="9"/>
      </c>
      <c r="C238" s="27" t="s">
        <v>30</v>
      </c>
      <c r="D238" s="40">
        <v>138</v>
      </c>
      <c r="E238" s="30">
        <f t="shared" si="10"/>
        <v>142</v>
      </c>
      <c r="F238" s="31" t="s">
        <v>34</v>
      </c>
      <c r="G238" s="40">
        <v>2</v>
      </c>
      <c r="H238" s="27" t="s">
        <v>31</v>
      </c>
      <c r="I238" s="32"/>
      <c r="J238" s="32" t="s">
        <v>33</v>
      </c>
      <c r="K238" s="32"/>
      <c r="L238" s="68"/>
      <c r="R238" s="99"/>
    </row>
    <row r="239" spans="1:18" ht="12.75" hidden="1">
      <c r="A239" s="67">
        <v>2253</v>
      </c>
      <c r="B239" s="60">
        <f t="shared" si="9"/>
      </c>
      <c r="C239" s="27" t="s">
        <v>30</v>
      </c>
      <c r="D239" s="28">
        <v>136.12</v>
      </c>
      <c r="E239" s="30">
        <f t="shared" si="10"/>
        <v>143.18</v>
      </c>
      <c r="F239" s="31" t="s">
        <v>34</v>
      </c>
      <c r="G239" s="27">
        <v>3.53</v>
      </c>
      <c r="H239" s="27" t="s">
        <v>31</v>
      </c>
      <c r="I239" s="27" t="s">
        <v>214</v>
      </c>
      <c r="J239" s="27" t="s">
        <v>33</v>
      </c>
      <c r="K239" s="27"/>
      <c r="L239" s="68"/>
      <c r="R239" s="98"/>
    </row>
    <row r="240" spans="1:18" ht="12.75" hidden="1">
      <c r="A240" s="70" t="s">
        <v>631</v>
      </c>
      <c r="B240" s="60">
        <f t="shared" si="9"/>
      </c>
      <c r="C240" s="27" t="s">
        <v>30</v>
      </c>
      <c r="D240" s="40">
        <v>136</v>
      </c>
      <c r="E240" s="30">
        <f t="shared" si="10"/>
        <v>146</v>
      </c>
      <c r="F240" s="31" t="s">
        <v>34</v>
      </c>
      <c r="G240" s="40">
        <v>5</v>
      </c>
      <c r="H240" s="27" t="s">
        <v>31</v>
      </c>
      <c r="I240" s="32"/>
      <c r="J240" s="32" t="s">
        <v>33</v>
      </c>
      <c r="K240" s="32"/>
      <c r="L240" s="68"/>
      <c r="R240" s="98"/>
    </row>
    <row r="241" spans="1:18" ht="12.75" hidden="1">
      <c r="A241" s="67">
        <v>2356</v>
      </c>
      <c r="B241" s="60">
        <f t="shared" si="9"/>
      </c>
      <c r="C241" s="27" t="s">
        <v>30</v>
      </c>
      <c r="D241" s="28">
        <v>135.89</v>
      </c>
      <c r="E241" s="30">
        <f t="shared" si="10"/>
        <v>146.54999999999998</v>
      </c>
      <c r="F241" s="31" t="s">
        <v>34</v>
      </c>
      <c r="G241" s="27">
        <v>5.33</v>
      </c>
      <c r="H241" s="27" t="s">
        <v>31</v>
      </c>
      <c r="I241" s="27" t="s">
        <v>293</v>
      </c>
      <c r="J241" s="27" t="s">
        <v>33</v>
      </c>
      <c r="K241" s="27"/>
      <c r="L241" s="68"/>
      <c r="R241" s="99"/>
    </row>
    <row r="242" spans="1:18" ht="12.75" hidden="1">
      <c r="A242" s="67">
        <v>2432</v>
      </c>
      <c r="B242" s="60">
        <f t="shared" si="9"/>
      </c>
      <c r="C242" s="27" t="s">
        <v>30</v>
      </c>
      <c r="D242" s="28">
        <v>135.89</v>
      </c>
      <c r="E242" s="30">
        <f t="shared" si="10"/>
        <v>149.86999999999998</v>
      </c>
      <c r="F242" s="31" t="s">
        <v>34</v>
      </c>
      <c r="G242" s="27">
        <v>6.99</v>
      </c>
      <c r="H242" s="27" t="s">
        <v>31</v>
      </c>
      <c r="I242" s="27" t="s">
        <v>343</v>
      </c>
      <c r="J242" s="27" t="s">
        <v>33</v>
      </c>
      <c r="K242" s="27"/>
      <c r="L242" s="68"/>
      <c r="R242" s="99"/>
    </row>
    <row r="243" spans="1:18" ht="12.75" hidden="1">
      <c r="A243" s="67">
        <v>5272</v>
      </c>
      <c r="B243" s="60">
        <f t="shared" si="9"/>
      </c>
      <c r="C243" s="27" t="s">
        <v>30</v>
      </c>
      <c r="D243" s="28">
        <v>134.2</v>
      </c>
      <c r="E243" s="30">
        <f t="shared" si="10"/>
        <v>144.2</v>
      </c>
      <c r="F243" s="31" t="s">
        <v>34</v>
      </c>
      <c r="G243" s="28">
        <v>5</v>
      </c>
      <c r="H243" s="27" t="s">
        <v>31</v>
      </c>
      <c r="I243" s="27"/>
      <c r="J243" s="27" t="s">
        <v>33</v>
      </c>
      <c r="K243" s="27">
        <v>1</v>
      </c>
      <c r="L243" s="68">
        <v>5272</v>
      </c>
      <c r="R243" s="29"/>
    </row>
    <row r="244" spans="1:18" ht="12.75" hidden="1">
      <c r="A244" s="70" t="s">
        <v>737</v>
      </c>
      <c r="B244" s="60">
        <f t="shared" si="9"/>
      </c>
      <c r="C244" s="27" t="s">
        <v>30</v>
      </c>
      <c r="D244" s="40">
        <v>134</v>
      </c>
      <c r="E244" s="30">
        <f t="shared" si="10"/>
        <v>140.2</v>
      </c>
      <c r="F244" s="31" t="s">
        <v>34</v>
      </c>
      <c r="G244" s="40">
        <v>3.1</v>
      </c>
      <c r="H244" s="27" t="s">
        <v>31</v>
      </c>
      <c r="I244" s="32"/>
      <c r="J244" s="32" t="s">
        <v>33</v>
      </c>
      <c r="K244" s="32"/>
      <c r="L244" s="68"/>
      <c r="R244" s="29"/>
    </row>
    <row r="245" spans="1:18" ht="12.75" hidden="1">
      <c r="A245" s="67">
        <v>2050</v>
      </c>
      <c r="B245" s="60">
        <f t="shared" si="9"/>
      </c>
      <c r="C245" s="27" t="s">
        <v>30</v>
      </c>
      <c r="D245" s="28">
        <v>133.07</v>
      </c>
      <c r="E245" s="30">
        <f t="shared" si="10"/>
        <v>136.63</v>
      </c>
      <c r="F245" s="31" t="s">
        <v>34</v>
      </c>
      <c r="G245" s="28">
        <v>1.78</v>
      </c>
      <c r="H245" s="27" t="s">
        <v>31</v>
      </c>
      <c r="I245" s="32" t="s">
        <v>84</v>
      </c>
      <c r="J245" s="32" t="s">
        <v>33</v>
      </c>
      <c r="K245" s="32"/>
      <c r="L245" s="68"/>
      <c r="R245" s="29"/>
    </row>
    <row r="246" spans="1:18" ht="12.75" hidden="1">
      <c r="A246" s="67">
        <v>2160</v>
      </c>
      <c r="B246" s="60">
        <f t="shared" si="9"/>
      </c>
      <c r="C246" s="27" t="s">
        <v>30</v>
      </c>
      <c r="D246" s="28">
        <v>133.02</v>
      </c>
      <c r="E246" s="30">
        <f t="shared" si="10"/>
        <v>138.26000000000002</v>
      </c>
      <c r="F246" s="31" t="s">
        <v>34</v>
      </c>
      <c r="G246" s="28">
        <v>2.62</v>
      </c>
      <c r="H246" s="27" t="s">
        <v>31</v>
      </c>
      <c r="I246" s="32" t="s">
        <v>143</v>
      </c>
      <c r="J246" s="32" t="s">
        <v>33</v>
      </c>
      <c r="K246" s="32"/>
      <c r="L246" s="68"/>
      <c r="R246" s="99"/>
    </row>
    <row r="247" spans="1:18" ht="12.75" hidden="1">
      <c r="A247" s="70" t="s">
        <v>816</v>
      </c>
      <c r="B247" s="60">
        <f t="shared" si="9"/>
      </c>
      <c r="C247" s="27" t="s">
        <v>30</v>
      </c>
      <c r="D247" s="40">
        <v>133</v>
      </c>
      <c r="E247" s="30">
        <f t="shared" si="10"/>
        <v>144.4</v>
      </c>
      <c r="F247" s="31" t="s">
        <v>34</v>
      </c>
      <c r="G247" s="40">
        <v>5.7</v>
      </c>
      <c r="H247" s="27" t="s">
        <v>31</v>
      </c>
      <c r="I247" s="32"/>
      <c r="J247" s="32" t="s">
        <v>33</v>
      </c>
      <c r="K247" s="32"/>
      <c r="L247" s="68"/>
      <c r="R247" s="98"/>
    </row>
    <row r="248" spans="1:18" ht="12.75" hidden="1">
      <c r="A248" s="70" t="s">
        <v>817</v>
      </c>
      <c r="B248" s="60">
        <f t="shared" si="9"/>
      </c>
      <c r="C248" s="27" t="s">
        <v>30</v>
      </c>
      <c r="D248" s="40">
        <v>133</v>
      </c>
      <c r="E248" s="30">
        <f t="shared" si="10"/>
        <v>137.8</v>
      </c>
      <c r="F248" s="31" t="s">
        <v>34</v>
      </c>
      <c r="G248" s="40">
        <v>2.4</v>
      </c>
      <c r="H248" s="27" t="s">
        <v>31</v>
      </c>
      <c r="I248" s="32"/>
      <c r="J248" s="32" t="s">
        <v>33</v>
      </c>
      <c r="K248" s="32"/>
      <c r="L248" s="68"/>
      <c r="R248" s="98"/>
    </row>
    <row r="249" spans="1:18" ht="12.75" hidden="1">
      <c r="A249" s="67">
        <v>2252</v>
      </c>
      <c r="B249" s="60">
        <f t="shared" si="9"/>
      </c>
      <c r="C249" s="27" t="s">
        <v>30</v>
      </c>
      <c r="D249" s="28">
        <v>132.94</v>
      </c>
      <c r="E249" s="30">
        <f t="shared" si="10"/>
        <v>140</v>
      </c>
      <c r="F249" s="31" t="s">
        <v>34</v>
      </c>
      <c r="G249" s="27">
        <v>3.53</v>
      </c>
      <c r="H249" s="27" t="s">
        <v>31</v>
      </c>
      <c r="I249" s="27" t="s">
        <v>213</v>
      </c>
      <c r="J249" s="27" t="s">
        <v>33</v>
      </c>
      <c r="K249" s="27"/>
      <c r="L249" s="68"/>
      <c r="R249" s="29"/>
    </row>
    <row r="250" spans="1:18" ht="12.75" hidden="1">
      <c r="A250" s="67">
        <v>2355</v>
      </c>
      <c r="B250" s="60">
        <f t="shared" si="9"/>
      </c>
      <c r="C250" s="27" t="s">
        <v>30</v>
      </c>
      <c r="D250" s="28">
        <v>132.72</v>
      </c>
      <c r="E250" s="30">
        <f t="shared" si="10"/>
        <v>143.38</v>
      </c>
      <c r="F250" s="31" t="s">
        <v>34</v>
      </c>
      <c r="G250" s="27">
        <v>5.33</v>
      </c>
      <c r="H250" s="27" t="s">
        <v>31</v>
      </c>
      <c r="I250" s="27" t="s">
        <v>292</v>
      </c>
      <c r="J250" s="27" t="s">
        <v>33</v>
      </c>
      <c r="K250" s="27"/>
      <c r="L250" s="68"/>
      <c r="R250" s="98"/>
    </row>
    <row r="251" spans="1:18" ht="12.75" hidden="1">
      <c r="A251" s="67">
        <v>2431</v>
      </c>
      <c r="B251" s="60">
        <f t="shared" si="9"/>
      </c>
      <c r="C251" s="27" t="s">
        <v>30</v>
      </c>
      <c r="D251" s="28">
        <v>132.72</v>
      </c>
      <c r="E251" s="30">
        <f t="shared" si="10"/>
        <v>146.7</v>
      </c>
      <c r="F251" s="31" t="s">
        <v>34</v>
      </c>
      <c r="G251" s="27">
        <v>6.99</v>
      </c>
      <c r="H251" s="27" t="s">
        <v>31</v>
      </c>
      <c r="I251" s="27" t="s">
        <v>342</v>
      </c>
      <c r="J251" s="27" t="s">
        <v>33</v>
      </c>
      <c r="K251" s="27"/>
      <c r="L251" s="68"/>
      <c r="R251" s="99"/>
    </row>
    <row r="252" spans="1:18" ht="12.75" hidden="1">
      <c r="A252" s="70" t="s">
        <v>828</v>
      </c>
      <c r="B252" s="60">
        <f t="shared" si="9"/>
      </c>
      <c r="C252" s="27" t="s">
        <v>30</v>
      </c>
      <c r="D252" s="40">
        <v>131</v>
      </c>
      <c r="E252" s="30">
        <f t="shared" si="10"/>
        <v>139</v>
      </c>
      <c r="F252" s="31" t="s">
        <v>34</v>
      </c>
      <c r="G252" s="40">
        <v>4</v>
      </c>
      <c r="H252" s="27" t="s">
        <v>31</v>
      </c>
      <c r="I252" s="32"/>
      <c r="J252" s="32" t="s">
        <v>33</v>
      </c>
      <c r="K252" s="32"/>
      <c r="L252" s="68"/>
      <c r="R252" s="99"/>
    </row>
    <row r="253" spans="1:18" ht="12.75" hidden="1">
      <c r="A253" s="67">
        <v>5500</v>
      </c>
      <c r="B253" s="60">
        <f t="shared" si="9"/>
      </c>
      <c r="C253" s="27" t="s">
        <v>30</v>
      </c>
      <c r="D253" s="28">
        <v>130</v>
      </c>
      <c r="E253" s="30">
        <f t="shared" si="10"/>
        <v>136</v>
      </c>
      <c r="F253" s="31" t="s">
        <v>34</v>
      </c>
      <c r="G253" s="28">
        <v>3</v>
      </c>
      <c r="H253" s="27" t="s">
        <v>31</v>
      </c>
      <c r="I253" s="27"/>
      <c r="J253" s="27" t="s">
        <v>33</v>
      </c>
      <c r="K253" s="27">
        <v>1</v>
      </c>
      <c r="L253" s="68">
        <v>5500</v>
      </c>
      <c r="R253" s="29"/>
    </row>
    <row r="254" spans="1:18" ht="12.75" hidden="1">
      <c r="A254" s="67">
        <v>6005</v>
      </c>
      <c r="B254" s="60">
        <f t="shared" si="9"/>
      </c>
      <c r="C254" s="27" t="s">
        <v>30</v>
      </c>
      <c r="D254" s="28">
        <v>130</v>
      </c>
      <c r="E254" s="30">
        <f t="shared" si="10"/>
        <v>136</v>
      </c>
      <c r="F254" s="31" t="s">
        <v>34</v>
      </c>
      <c r="G254" s="28">
        <v>3</v>
      </c>
      <c r="H254" s="27" t="s">
        <v>31</v>
      </c>
      <c r="I254" s="27"/>
      <c r="J254" s="27" t="s">
        <v>33</v>
      </c>
      <c r="K254" s="27">
        <v>5</v>
      </c>
      <c r="L254" s="68">
        <v>7102</v>
      </c>
      <c r="R254" s="98"/>
    </row>
    <row r="255" spans="1:18" ht="12.75" hidden="1">
      <c r="A255" s="67">
        <v>9310</v>
      </c>
      <c r="B255" s="60">
        <f t="shared" si="9"/>
      </c>
      <c r="C255" s="27" t="s">
        <v>30</v>
      </c>
      <c r="D255" s="28">
        <v>130</v>
      </c>
      <c r="E255" s="30">
        <f t="shared" si="10"/>
        <v>133.56</v>
      </c>
      <c r="F255" s="31" t="s">
        <v>34</v>
      </c>
      <c r="G255" s="27">
        <v>1.78</v>
      </c>
      <c r="H255" s="27" t="s">
        <v>31</v>
      </c>
      <c r="I255" s="27"/>
      <c r="J255" s="27" t="s">
        <v>33</v>
      </c>
      <c r="K255" s="27"/>
      <c r="L255" s="68"/>
      <c r="R255" s="29"/>
    </row>
    <row r="256" spans="1:18" ht="12.75" hidden="1">
      <c r="A256" s="67">
        <v>9651</v>
      </c>
      <c r="B256" s="60">
        <f t="shared" si="9"/>
      </c>
      <c r="C256" s="27" t="s">
        <v>30</v>
      </c>
      <c r="D256" s="28">
        <v>130</v>
      </c>
      <c r="E256" s="30">
        <f t="shared" si="10"/>
        <v>136</v>
      </c>
      <c r="F256" s="31" t="s">
        <v>34</v>
      </c>
      <c r="G256" s="28">
        <v>3</v>
      </c>
      <c r="H256" s="27" t="s">
        <v>31</v>
      </c>
      <c r="I256" s="27"/>
      <c r="J256" s="27" t="s">
        <v>33</v>
      </c>
      <c r="K256" s="27"/>
      <c r="L256" s="68"/>
      <c r="R256" s="98"/>
    </row>
    <row r="257" spans="1:18" ht="12.75" hidden="1">
      <c r="A257" s="70">
        <v>9910</v>
      </c>
      <c r="B257" s="60">
        <f t="shared" si="9"/>
      </c>
      <c r="C257" s="27" t="s">
        <v>30</v>
      </c>
      <c r="D257" s="40">
        <v>130</v>
      </c>
      <c r="E257" s="30">
        <f t="shared" si="10"/>
        <v>141.4</v>
      </c>
      <c r="F257" s="31"/>
      <c r="G257" s="40">
        <v>5.7</v>
      </c>
      <c r="H257" s="27" t="s">
        <v>384</v>
      </c>
      <c r="I257" s="32"/>
      <c r="J257" s="32" t="s">
        <v>33</v>
      </c>
      <c r="K257" s="32">
        <v>1</v>
      </c>
      <c r="L257" s="68">
        <v>9910</v>
      </c>
      <c r="R257" s="98"/>
    </row>
    <row r="258" spans="1:18" ht="12.75" hidden="1">
      <c r="A258" s="70" t="s">
        <v>893</v>
      </c>
      <c r="B258" s="60">
        <f t="shared" si="9"/>
      </c>
      <c r="C258" s="27" t="s">
        <v>30</v>
      </c>
      <c r="D258" s="40">
        <v>130</v>
      </c>
      <c r="E258" s="30">
        <f t="shared" si="10"/>
        <v>140</v>
      </c>
      <c r="F258" s="31" t="s">
        <v>34</v>
      </c>
      <c r="G258" s="40">
        <v>5</v>
      </c>
      <c r="H258" s="27" t="s">
        <v>31</v>
      </c>
      <c r="I258" s="32"/>
      <c r="J258" s="32" t="s">
        <v>33</v>
      </c>
      <c r="K258" s="32"/>
      <c r="L258" s="68"/>
      <c r="R258" s="99"/>
    </row>
    <row r="259" spans="1:18" ht="12.75" hidden="1">
      <c r="A259" s="67">
        <v>2251</v>
      </c>
      <c r="B259" s="60">
        <f t="shared" si="9"/>
      </c>
      <c r="C259" s="27" t="s">
        <v>30</v>
      </c>
      <c r="D259" s="28">
        <v>129.77</v>
      </c>
      <c r="E259" s="30">
        <f t="shared" si="10"/>
        <v>136.83</v>
      </c>
      <c r="F259" s="31" t="s">
        <v>34</v>
      </c>
      <c r="G259" s="27">
        <v>3.53</v>
      </c>
      <c r="H259" s="27" t="s">
        <v>31</v>
      </c>
      <c r="I259" s="27" t="s">
        <v>212</v>
      </c>
      <c r="J259" s="27" t="s">
        <v>33</v>
      </c>
      <c r="K259" s="27"/>
      <c r="L259" s="68"/>
      <c r="R259" s="99"/>
    </row>
    <row r="260" spans="1:18" ht="12.75" hidden="1">
      <c r="A260" s="67">
        <v>2354</v>
      </c>
      <c r="B260" s="60">
        <f t="shared" si="9"/>
      </c>
      <c r="C260" s="27" t="s">
        <v>30</v>
      </c>
      <c r="D260" s="28">
        <v>129.54</v>
      </c>
      <c r="E260" s="30">
        <f t="shared" si="10"/>
        <v>140.2</v>
      </c>
      <c r="F260" s="31" t="s">
        <v>34</v>
      </c>
      <c r="G260" s="28">
        <v>5.33</v>
      </c>
      <c r="H260" s="37" t="s">
        <v>31</v>
      </c>
      <c r="I260" s="27" t="s">
        <v>291</v>
      </c>
      <c r="J260" s="27" t="s">
        <v>33</v>
      </c>
      <c r="K260" s="27"/>
      <c r="L260" s="69"/>
      <c r="R260" s="99"/>
    </row>
    <row r="261" spans="1:18" ht="12.75" hidden="1">
      <c r="A261" s="67">
        <v>2430</v>
      </c>
      <c r="B261" s="60">
        <f t="shared" si="9"/>
      </c>
      <c r="C261" s="27" t="s">
        <v>30</v>
      </c>
      <c r="D261" s="28">
        <v>129.54</v>
      </c>
      <c r="E261" s="30">
        <f t="shared" si="10"/>
        <v>143.51999999999998</v>
      </c>
      <c r="F261" s="31" t="s">
        <v>34</v>
      </c>
      <c r="G261" s="27">
        <v>6.99</v>
      </c>
      <c r="H261" s="27" t="s">
        <v>31</v>
      </c>
      <c r="I261" s="27" t="s">
        <v>341</v>
      </c>
      <c r="J261" s="27" t="s">
        <v>33</v>
      </c>
      <c r="K261" s="27"/>
      <c r="L261" s="68"/>
      <c r="R261" s="99"/>
    </row>
    <row r="262" spans="1:18" ht="12.75" hidden="1">
      <c r="A262" s="67">
        <v>5204</v>
      </c>
      <c r="B262" s="60">
        <f t="shared" si="9"/>
      </c>
      <c r="C262" s="27" t="s">
        <v>30</v>
      </c>
      <c r="D262" s="28">
        <v>128</v>
      </c>
      <c r="E262" s="30">
        <f t="shared" si="10"/>
        <v>139.2</v>
      </c>
      <c r="F262" s="31" t="s">
        <v>34</v>
      </c>
      <c r="G262" s="28">
        <v>5.6</v>
      </c>
      <c r="H262" s="27" t="s">
        <v>31</v>
      </c>
      <c r="I262" s="27"/>
      <c r="J262" s="27" t="s">
        <v>33</v>
      </c>
      <c r="K262" s="27"/>
      <c r="L262" s="68"/>
      <c r="R262" s="98"/>
    </row>
    <row r="263" spans="1:18" ht="12.75" hidden="1">
      <c r="A263" s="67">
        <v>5499</v>
      </c>
      <c r="B263" s="60">
        <f t="shared" si="9"/>
      </c>
      <c r="C263" s="27" t="s">
        <v>30</v>
      </c>
      <c r="D263" s="28">
        <v>128</v>
      </c>
      <c r="E263" s="30">
        <f t="shared" si="10"/>
        <v>134</v>
      </c>
      <c r="F263" s="31" t="s">
        <v>34</v>
      </c>
      <c r="G263" s="28">
        <v>3</v>
      </c>
      <c r="H263" s="27" t="s">
        <v>31</v>
      </c>
      <c r="I263" s="27"/>
      <c r="J263" s="27" t="s">
        <v>33</v>
      </c>
      <c r="K263" s="27">
        <v>5</v>
      </c>
      <c r="L263" s="68">
        <v>7080</v>
      </c>
      <c r="R263" s="98"/>
    </row>
    <row r="264" spans="1:18" ht="12.75" hidden="1">
      <c r="A264" s="70" t="s">
        <v>716</v>
      </c>
      <c r="B264" s="60">
        <f t="shared" si="9"/>
      </c>
      <c r="C264" s="27" t="s">
        <v>30</v>
      </c>
      <c r="D264" s="40">
        <v>128</v>
      </c>
      <c r="E264" s="30">
        <f t="shared" si="10"/>
        <v>134</v>
      </c>
      <c r="F264" s="31" t="s">
        <v>34</v>
      </c>
      <c r="G264" s="40">
        <v>3</v>
      </c>
      <c r="H264" s="27" t="s">
        <v>31</v>
      </c>
      <c r="I264" s="32"/>
      <c r="J264" s="32" t="s">
        <v>33</v>
      </c>
      <c r="K264" s="32"/>
      <c r="L264" s="68"/>
      <c r="R264" s="29"/>
    </row>
    <row r="265" spans="1:18" ht="12.75" hidden="1">
      <c r="A265" s="70" t="s">
        <v>490</v>
      </c>
      <c r="B265" s="60">
        <f t="shared" si="9"/>
      </c>
      <c r="C265" s="27" t="s">
        <v>30</v>
      </c>
      <c r="D265" s="40">
        <v>127.5</v>
      </c>
      <c r="E265" s="30">
        <f aca="true" t="shared" si="11" ref="E265:E285">D265+(G265*2)</f>
        <v>146.5</v>
      </c>
      <c r="F265" s="31" t="s">
        <v>34</v>
      </c>
      <c r="G265" s="40">
        <v>9.5</v>
      </c>
      <c r="H265" s="27" t="s">
        <v>31</v>
      </c>
      <c r="I265" s="32"/>
      <c r="J265" s="32" t="s">
        <v>33</v>
      </c>
      <c r="K265" s="32"/>
      <c r="L265" s="68"/>
      <c r="R265" s="29"/>
    </row>
    <row r="266" spans="1:18" ht="12.75" hidden="1">
      <c r="A266" s="70" t="s">
        <v>714</v>
      </c>
      <c r="B266" s="60">
        <f t="shared" si="9"/>
      </c>
      <c r="C266" s="27" t="s">
        <v>30</v>
      </c>
      <c r="D266" s="40">
        <v>127</v>
      </c>
      <c r="E266" s="30">
        <f t="shared" si="11"/>
        <v>131.6</v>
      </c>
      <c r="F266" s="31" t="s">
        <v>34</v>
      </c>
      <c r="G266" s="40">
        <v>2.3</v>
      </c>
      <c r="H266" s="27" t="s">
        <v>31</v>
      </c>
      <c r="I266" s="32"/>
      <c r="J266" s="32" t="s">
        <v>33</v>
      </c>
      <c r="K266" s="32"/>
      <c r="L266" s="68"/>
      <c r="R266" s="29"/>
    </row>
    <row r="267" spans="1:18" ht="12.75" hidden="1">
      <c r="A267" s="70" t="s">
        <v>726</v>
      </c>
      <c r="B267" s="60">
        <f t="shared" si="9"/>
      </c>
      <c r="C267" s="27" t="s">
        <v>30</v>
      </c>
      <c r="D267" s="40">
        <v>127</v>
      </c>
      <c r="E267" s="30">
        <f t="shared" si="11"/>
        <v>139.6</v>
      </c>
      <c r="F267" s="31" t="s">
        <v>34</v>
      </c>
      <c r="G267" s="40">
        <v>6.3</v>
      </c>
      <c r="H267" s="27" t="s">
        <v>31</v>
      </c>
      <c r="I267" s="32"/>
      <c r="J267" s="32" t="s">
        <v>33</v>
      </c>
      <c r="K267" s="32"/>
      <c r="L267" s="68"/>
      <c r="R267" s="99"/>
    </row>
    <row r="268" spans="1:18" ht="12.75" hidden="1">
      <c r="A268" s="67">
        <v>2049</v>
      </c>
      <c r="B268" s="60">
        <f t="shared" si="9"/>
      </c>
      <c r="C268" s="27" t="s">
        <v>30</v>
      </c>
      <c r="D268" s="28">
        <v>126.72</v>
      </c>
      <c r="E268" s="30">
        <f t="shared" si="11"/>
        <v>130.28</v>
      </c>
      <c r="F268" s="31" t="s">
        <v>34</v>
      </c>
      <c r="G268" s="28">
        <v>1.78</v>
      </c>
      <c r="H268" s="27" t="s">
        <v>31</v>
      </c>
      <c r="I268" s="32" t="s">
        <v>83</v>
      </c>
      <c r="J268" s="32" t="s">
        <v>33</v>
      </c>
      <c r="K268" s="32"/>
      <c r="L268" s="68"/>
      <c r="R268" s="98"/>
    </row>
    <row r="269" spans="1:18" ht="12.75" hidden="1">
      <c r="A269" s="67">
        <v>2159</v>
      </c>
      <c r="B269" s="60">
        <f t="shared" si="9"/>
      </c>
      <c r="C269" s="27" t="s">
        <v>30</v>
      </c>
      <c r="D269" s="28">
        <v>126.67</v>
      </c>
      <c r="E269" s="30">
        <f t="shared" si="11"/>
        <v>131.91</v>
      </c>
      <c r="F269" s="31" t="s">
        <v>34</v>
      </c>
      <c r="G269" s="28">
        <v>2.62</v>
      </c>
      <c r="H269" s="27" t="s">
        <v>31</v>
      </c>
      <c r="I269" s="32" t="s">
        <v>142</v>
      </c>
      <c r="J269" s="32" t="s">
        <v>33</v>
      </c>
      <c r="K269" s="32"/>
      <c r="L269" s="68"/>
      <c r="R269" s="99"/>
    </row>
    <row r="270" spans="1:18" ht="12.75" hidden="1">
      <c r="A270" s="67">
        <v>2250</v>
      </c>
      <c r="B270" s="60">
        <f t="shared" si="9"/>
      </c>
      <c r="C270" s="27" t="s">
        <v>30</v>
      </c>
      <c r="D270" s="28">
        <v>126.59</v>
      </c>
      <c r="E270" s="30">
        <f t="shared" si="11"/>
        <v>133.65</v>
      </c>
      <c r="F270" s="31" t="s">
        <v>34</v>
      </c>
      <c r="G270" s="27">
        <v>3.53</v>
      </c>
      <c r="H270" s="27" t="s">
        <v>31</v>
      </c>
      <c r="I270" s="27" t="s">
        <v>211</v>
      </c>
      <c r="J270" s="27" t="s">
        <v>33</v>
      </c>
      <c r="K270" s="27"/>
      <c r="L270" s="68"/>
      <c r="R270" s="98"/>
    </row>
    <row r="271" spans="1:18" ht="12.75" hidden="1">
      <c r="A271" s="67">
        <v>2353</v>
      </c>
      <c r="B271" s="60">
        <f t="shared" si="9"/>
      </c>
      <c r="C271" s="27" t="s">
        <v>30</v>
      </c>
      <c r="D271" s="28">
        <v>126.37</v>
      </c>
      <c r="E271" s="30">
        <f t="shared" si="11"/>
        <v>137.03</v>
      </c>
      <c r="F271" s="31" t="s">
        <v>34</v>
      </c>
      <c r="G271" s="27">
        <v>5.33</v>
      </c>
      <c r="H271" s="27" t="s">
        <v>31</v>
      </c>
      <c r="I271" s="27" t="s">
        <v>290</v>
      </c>
      <c r="J271" s="27" t="s">
        <v>33</v>
      </c>
      <c r="K271" s="27"/>
      <c r="L271" s="68"/>
      <c r="R271" s="29"/>
    </row>
    <row r="272" spans="1:18" ht="12.75" hidden="1">
      <c r="A272" s="67">
        <v>2429</v>
      </c>
      <c r="B272" s="60">
        <f t="shared" si="9"/>
      </c>
      <c r="C272" s="27" t="s">
        <v>30</v>
      </c>
      <c r="D272" s="28">
        <v>126.37</v>
      </c>
      <c r="E272" s="30">
        <f t="shared" si="11"/>
        <v>140.35</v>
      </c>
      <c r="F272" s="31" t="s">
        <v>34</v>
      </c>
      <c r="G272" s="27">
        <v>6.99</v>
      </c>
      <c r="H272" s="27" t="s">
        <v>31</v>
      </c>
      <c r="I272" s="27" t="s">
        <v>340</v>
      </c>
      <c r="J272" s="27" t="s">
        <v>33</v>
      </c>
      <c r="K272" s="27"/>
      <c r="L272" s="68"/>
      <c r="R272" s="98"/>
    </row>
    <row r="273" spans="1:18" ht="12.75" hidden="1">
      <c r="A273" s="70" t="s">
        <v>694</v>
      </c>
      <c r="B273" s="60">
        <f t="shared" si="9"/>
      </c>
      <c r="C273" s="27" t="s">
        <v>30</v>
      </c>
      <c r="D273" s="40">
        <v>125.8</v>
      </c>
      <c r="E273" s="30">
        <f t="shared" si="11"/>
        <v>131.8</v>
      </c>
      <c r="F273" s="31" t="s">
        <v>34</v>
      </c>
      <c r="G273" s="40">
        <v>3</v>
      </c>
      <c r="H273" s="27" t="s">
        <v>31</v>
      </c>
      <c r="I273" s="32"/>
      <c r="J273" s="32" t="s">
        <v>33</v>
      </c>
      <c r="K273" s="32"/>
      <c r="L273" s="68"/>
      <c r="R273" s="29"/>
    </row>
    <row r="274" spans="1:18" ht="12.75" hidden="1">
      <c r="A274" s="67">
        <v>0</v>
      </c>
      <c r="B274" s="60">
        <f t="shared" si="9"/>
      </c>
      <c r="C274" s="27" t="s">
        <v>30</v>
      </c>
      <c r="D274" s="28">
        <v>125</v>
      </c>
      <c r="E274" s="28">
        <f t="shared" si="11"/>
        <v>135</v>
      </c>
      <c r="F274" s="28"/>
      <c r="G274" s="28">
        <v>5</v>
      </c>
      <c r="H274" s="27" t="s">
        <v>31</v>
      </c>
      <c r="I274" s="27" t="s">
        <v>32</v>
      </c>
      <c r="J274" s="27" t="s">
        <v>33</v>
      </c>
      <c r="K274" s="27"/>
      <c r="L274" s="68"/>
      <c r="R274" s="98"/>
    </row>
    <row r="275" spans="1:18" ht="12.75" hidden="1">
      <c r="A275" s="70" t="s">
        <v>770</v>
      </c>
      <c r="B275" s="60">
        <f t="shared" si="9"/>
      </c>
      <c r="C275" s="27" t="s">
        <v>30</v>
      </c>
      <c r="D275" s="40">
        <v>124.6</v>
      </c>
      <c r="E275" s="30">
        <f t="shared" si="11"/>
        <v>136</v>
      </c>
      <c r="F275" s="31" t="s">
        <v>34</v>
      </c>
      <c r="G275" s="40">
        <v>5.7</v>
      </c>
      <c r="H275" s="27" t="s">
        <v>31</v>
      </c>
      <c r="I275" s="32"/>
      <c r="J275" s="32" t="s">
        <v>33</v>
      </c>
      <c r="K275" s="32"/>
      <c r="L275" s="68"/>
      <c r="R275" s="98"/>
    </row>
    <row r="276" spans="1:18" ht="12.75" hidden="1">
      <c r="A276" s="67">
        <v>6027</v>
      </c>
      <c r="B276" s="60">
        <f t="shared" si="9"/>
      </c>
      <c r="C276" s="27" t="s">
        <v>30</v>
      </c>
      <c r="D276" s="28">
        <v>124</v>
      </c>
      <c r="E276" s="30">
        <f t="shared" si="11"/>
        <v>132</v>
      </c>
      <c r="F276" s="31" t="s">
        <v>34</v>
      </c>
      <c r="G276" s="28">
        <v>4</v>
      </c>
      <c r="H276" s="27" t="s">
        <v>31</v>
      </c>
      <c r="I276" s="27"/>
      <c r="J276" s="27" t="s">
        <v>33</v>
      </c>
      <c r="K276" s="27">
        <v>5</v>
      </c>
      <c r="L276" s="68">
        <v>7100</v>
      </c>
      <c r="R276" s="29"/>
    </row>
    <row r="277" spans="1:18" ht="12.75" hidden="1">
      <c r="A277" s="67">
        <v>2249</v>
      </c>
      <c r="B277" s="60">
        <f t="shared" si="9"/>
      </c>
      <c r="C277" s="27" t="s">
        <v>30</v>
      </c>
      <c r="D277" s="28">
        <v>123.42</v>
      </c>
      <c r="E277" s="30">
        <f t="shared" si="11"/>
        <v>130.48</v>
      </c>
      <c r="F277" s="31" t="s">
        <v>34</v>
      </c>
      <c r="G277" s="27">
        <v>3.53</v>
      </c>
      <c r="H277" s="27" t="s">
        <v>31</v>
      </c>
      <c r="I277" s="27" t="s">
        <v>210</v>
      </c>
      <c r="J277" s="27" t="s">
        <v>33</v>
      </c>
      <c r="K277" s="27"/>
      <c r="L277" s="68"/>
      <c r="R277" s="98"/>
    </row>
    <row r="278" spans="1:18" ht="12.75" hidden="1">
      <c r="A278" s="67">
        <v>2352</v>
      </c>
      <c r="B278" s="60">
        <f t="shared" si="9"/>
      </c>
      <c r="C278" s="27" t="s">
        <v>30</v>
      </c>
      <c r="D278" s="28">
        <v>123.19</v>
      </c>
      <c r="E278" s="30">
        <f t="shared" si="11"/>
        <v>133.85</v>
      </c>
      <c r="F278" s="31" t="s">
        <v>34</v>
      </c>
      <c r="G278" s="28">
        <v>5.33</v>
      </c>
      <c r="H278" s="27" t="s">
        <v>31</v>
      </c>
      <c r="I278" s="27" t="s">
        <v>289</v>
      </c>
      <c r="J278" s="27" t="s">
        <v>33</v>
      </c>
      <c r="K278" s="27"/>
      <c r="L278" s="68"/>
      <c r="R278" s="29"/>
    </row>
    <row r="279" spans="1:18" ht="12.75" hidden="1">
      <c r="A279" s="67">
        <v>2428</v>
      </c>
      <c r="B279" s="60">
        <f t="shared" si="9"/>
      </c>
      <c r="C279" s="27" t="s">
        <v>30</v>
      </c>
      <c r="D279" s="28">
        <v>123.19</v>
      </c>
      <c r="E279" s="30">
        <f t="shared" si="11"/>
        <v>137.17</v>
      </c>
      <c r="F279" s="31" t="s">
        <v>34</v>
      </c>
      <c r="G279" s="27">
        <v>6.99</v>
      </c>
      <c r="H279" s="27" t="s">
        <v>31</v>
      </c>
      <c r="I279" s="27" t="s">
        <v>339</v>
      </c>
      <c r="J279" s="27" t="s">
        <v>33</v>
      </c>
      <c r="K279" s="27"/>
      <c r="L279" s="68"/>
      <c r="R279" s="98"/>
    </row>
    <row r="280" spans="1:18" ht="12.75" hidden="1">
      <c r="A280" s="67">
        <v>2048</v>
      </c>
      <c r="B280" s="60">
        <f t="shared" si="9"/>
      </c>
      <c r="C280" s="27" t="s">
        <v>30</v>
      </c>
      <c r="D280" s="28">
        <v>120.37</v>
      </c>
      <c r="E280" s="30">
        <f t="shared" si="11"/>
        <v>123.93</v>
      </c>
      <c r="F280" s="31" t="s">
        <v>34</v>
      </c>
      <c r="G280" s="28">
        <v>1.78</v>
      </c>
      <c r="H280" s="27" t="s">
        <v>31</v>
      </c>
      <c r="I280" s="32" t="s">
        <v>82</v>
      </c>
      <c r="J280" s="32" t="s">
        <v>33</v>
      </c>
      <c r="K280" s="32"/>
      <c r="L280" s="68"/>
      <c r="R280" s="98"/>
    </row>
    <row r="281" spans="1:18" ht="12.75" hidden="1">
      <c r="A281" s="67">
        <v>2158</v>
      </c>
      <c r="B281" s="60">
        <f t="shared" si="9"/>
      </c>
      <c r="C281" s="27" t="s">
        <v>30</v>
      </c>
      <c r="D281" s="28">
        <v>120.32</v>
      </c>
      <c r="E281" s="30">
        <f t="shared" si="11"/>
        <v>125.55999999999999</v>
      </c>
      <c r="F281" s="31" t="s">
        <v>34</v>
      </c>
      <c r="G281" s="28">
        <v>2.62</v>
      </c>
      <c r="H281" s="27" t="s">
        <v>31</v>
      </c>
      <c r="I281" s="32" t="s">
        <v>141</v>
      </c>
      <c r="J281" s="32" t="s">
        <v>33</v>
      </c>
      <c r="K281" s="32"/>
      <c r="L281" s="68"/>
      <c r="R281" s="99"/>
    </row>
    <row r="282" spans="1:18" ht="12.75" hidden="1">
      <c r="A282" s="67">
        <v>2248</v>
      </c>
      <c r="B282" s="60">
        <f t="shared" si="9"/>
      </c>
      <c r="C282" s="27" t="s">
        <v>30</v>
      </c>
      <c r="D282" s="28">
        <v>120.24</v>
      </c>
      <c r="E282" s="30">
        <f t="shared" si="11"/>
        <v>127.3</v>
      </c>
      <c r="F282" s="31" t="s">
        <v>34</v>
      </c>
      <c r="G282" s="27">
        <v>3.53</v>
      </c>
      <c r="H282" s="27" t="s">
        <v>31</v>
      </c>
      <c r="I282" s="27" t="s">
        <v>209</v>
      </c>
      <c r="J282" s="27" t="s">
        <v>33</v>
      </c>
      <c r="K282" s="27"/>
      <c r="L282" s="68"/>
      <c r="R282" s="99"/>
    </row>
    <row r="283" spans="1:18" ht="12.75" hidden="1">
      <c r="A283" s="67">
        <v>2351</v>
      </c>
      <c r="B283" s="60">
        <f t="shared" si="9"/>
      </c>
      <c r="C283" s="27" t="s">
        <v>30</v>
      </c>
      <c r="D283" s="28">
        <v>120.02</v>
      </c>
      <c r="E283" s="30">
        <f t="shared" si="11"/>
        <v>130.68</v>
      </c>
      <c r="F283" s="31" t="s">
        <v>34</v>
      </c>
      <c r="G283" s="28">
        <v>5.33</v>
      </c>
      <c r="H283" s="27" t="s">
        <v>31</v>
      </c>
      <c r="I283" s="27" t="s">
        <v>288</v>
      </c>
      <c r="J283" s="27" t="s">
        <v>33</v>
      </c>
      <c r="K283" s="27"/>
      <c r="L283" s="68"/>
      <c r="R283" s="99"/>
    </row>
    <row r="284" spans="1:18" ht="12.75" hidden="1">
      <c r="A284" s="67">
        <v>2427</v>
      </c>
      <c r="B284" s="60">
        <f t="shared" si="9"/>
      </c>
      <c r="C284" s="27" t="s">
        <v>30</v>
      </c>
      <c r="D284" s="28">
        <v>120.02</v>
      </c>
      <c r="E284" s="30">
        <f t="shared" si="11"/>
        <v>134</v>
      </c>
      <c r="F284" s="31" t="s">
        <v>34</v>
      </c>
      <c r="G284" s="27">
        <v>6.99</v>
      </c>
      <c r="H284" s="27" t="s">
        <v>31</v>
      </c>
      <c r="I284" s="27" t="s">
        <v>338</v>
      </c>
      <c r="J284" s="27" t="s">
        <v>33</v>
      </c>
      <c r="K284" s="27"/>
      <c r="L284" s="68"/>
      <c r="R284" s="98"/>
    </row>
    <row r="285" spans="1:18" ht="12.75" hidden="1">
      <c r="A285" s="67">
        <v>5497</v>
      </c>
      <c r="B285" s="60">
        <f aca="true" t="shared" si="12" ref="B285:B348">IF(G285=$D$5,IF(D285&lt;$E$23,IF(I285&lt;&gt;0,1,""),""),"")</f>
      </c>
      <c r="C285" s="27" t="s">
        <v>30</v>
      </c>
      <c r="D285" s="28">
        <v>120</v>
      </c>
      <c r="E285" s="30">
        <f t="shared" si="11"/>
        <v>130.86</v>
      </c>
      <c r="F285" s="31" t="s">
        <v>34</v>
      </c>
      <c r="G285" s="28">
        <v>5.43</v>
      </c>
      <c r="H285" s="27" t="s">
        <v>31</v>
      </c>
      <c r="I285" s="27"/>
      <c r="J285" s="27" t="s">
        <v>33</v>
      </c>
      <c r="K285" s="27">
        <v>1</v>
      </c>
      <c r="L285" s="68">
        <v>5497</v>
      </c>
      <c r="R285" s="99"/>
    </row>
    <row r="286" spans="1:18" ht="12.75" hidden="1">
      <c r="A286" s="67">
        <v>6486</v>
      </c>
      <c r="B286" s="60">
        <f t="shared" si="12"/>
      </c>
      <c r="C286" s="27" t="s">
        <v>30</v>
      </c>
      <c r="D286" s="28">
        <v>120</v>
      </c>
      <c r="E286" s="28"/>
      <c r="F286" s="31" t="s">
        <v>34</v>
      </c>
      <c r="G286" s="28">
        <v>5.33</v>
      </c>
      <c r="H286" s="27" t="s">
        <v>408</v>
      </c>
      <c r="I286" s="37" t="s">
        <v>34</v>
      </c>
      <c r="J286" s="27" t="s">
        <v>409</v>
      </c>
      <c r="K286" s="27"/>
      <c r="L286" s="68"/>
      <c r="R286" s="29"/>
    </row>
    <row r="287" spans="1:18" ht="12.75" hidden="1">
      <c r="A287" s="70" t="s">
        <v>477</v>
      </c>
      <c r="B287" s="60">
        <f t="shared" si="12"/>
      </c>
      <c r="C287" s="27" t="s">
        <v>30</v>
      </c>
      <c r="D287" s="40">
        <v>120</v>
      </c>
      <c r="E287" s="30">
        <f aca="true" t="shared" si="13" ref="E287:E315">D287+(G287*2)</f>
        <v>128</v>
      </c>
      <c r="F287" s="31" t="s">
        <v>34</v>
      </c>
      <c r="G287" s="40">
        <v>4</v>
      </c>
      <c r="H287" s="27" t="s">
        <v>31</v>
      </c>
      <c r="I287" s="32"/>
      <c r="J287" s="32" t="s">
        <v>33</v>
      </c>
      <c r="K287" s="32"/>
      <c r="L287" s="68"/>
      <c r="R287" s="29"/>
    </row>
    <row r="288" spans="1:18" ht="12.75" hidden="1">
      <c r="A288" s="70" t="s">
        <v>772</v>
      </c>
      <c r="B288" s="60">
        <f t="shared" si="12"/>
      </c>
      <c r="C288" s="27" t="s">
        <v>30</v>
      </c>
      <c r="D288" s="40">
        <v>119.6</v>
      </c>
      <c r="E288" s="30">
        <f t="shared" si="13"/>
        <v>131</v>
      </c>
      <c r="F288" s="31" t="s">
        <v>34</v>
      </c>
      <c r="G288" s="40">
        <v>5.7</v>
      </c>
      <c r="H288" s="27" t="s">
        <v>31</v>
      </c>
      <c r="I288" s="32"/>
      <c r="J288" s="32" t="s">
        <v>33</v>
      </c>
      <c r="K288" s="32"/>
      <c r="L288" s="68"/>
      <c r="R288" s="29"/>
    </row>
    <row r="289" spans="1:18" ht="12.75" hidden="1">
      <c r="A289" s="70" t="s">
        <v>733</v>
      </c>
      <c r="B289" s="60">
        <f t="shared" si="12"/>
      </c>
      <c r="C289" s="27" t="s">
        <v>30</v>
      </c>
      <c r="D289" s="40">
        <v>119</v>
      </c>
      <c r="E289" s="30">
        <f t="shared" si="13"/>
        <v>125</v>
      </c>
      <c r="F289" s="31" t="s">
        <v>34</v>
      </c>
      <c r="G289" s="40">
        <v>3</v>
      </c>
      <c r="H289" s="27" t="s">
        <v>31</v>
      </c>
      <c r="I289" s="32"/>
      <c r="J289" s="32" t="s">
        <v>33</v>
      </c>
      <c r="K289" s="32"/>
      <c r="L289" s="68"/>
      <c r="R289" s="98"/>
    </row>
    <row r="290" spans="1:18" ht="12.75" hidden="1">
      <c r="A290" s="67">
        <v>1507</v>
      </c>
      <c r="B290" s="60">
        <f t="shared" si="12"/>
      </c>
      <c r="C290" s="27" t="s">
        <v>30</v>
      </c>
      <c r="D290" s="28">
        <v>118</v>
      </c>
      <c r="E290" s="30">
        <f t="shared" si="13"/>
        <v>126.7</v>
      </c>
      <c r="F290" s="31" t="s">
        <v>34</v>
      </c>
      <c r="G290" s="28">
        <v>4.35</v>
      </c>
      <c r="H290" s="27" t="s">
        <v>31</v>
      </c>
      <c r="I290" s="27"/>
      <c r="J290" s="27" t="s">
        <v>33</v>
      </c>
      <c r="K290" s="27">
        <v>5</v>
      </c>
      <c r="L290" s="68">
        <v>7185</v>
      </c>
      <c r="R290" s="99"/>
    </row>
    <row r="291" spans="1:18" ht="12.75" hidden="1">
      <c r="A291" s="70" t="s">
        <v>672</v>
      </c>
      <c r="B291" s="60">
        <f t="shared" si="12"/>
      </c>
      <c r="C291" s="27" t="s">
        <v>30</v>
      </c>
      <c r="D291" s="40">
        <v>118</v>
      </c>
      <c r="E291" s="30">
        <f t="shared" si="13"/>
        <v>126</v>
      </c>
      <c r="F291" s="31" t="s">
        <v>34</v>
      </c>
      <c r="G291" s="40">
        <v>4</v>
      </c>
      <c r="H291" s="27" t="s">
        <v>31</v>
      </c>
      <c r="I291" s="32"/>
      <c r="J291" s="32" t="s">
        <v>33</v>
      </c>
      <c r="K291" s="32"/>
      <c r="L291" s="68"/>
      <c r="R291" s="98"/>
    </row>
    <row r="292" spans="1:18" ht="12.75" hidden="1">
      <c r="A292" s="67">
        <v>2247</v>
      </c>
      <c r="B292" s="60">
        <f t="shared" si="12"/>
        <v>1</v>
      </c>
      <c r="C292" s="27" t="s">
        <v>30</v>
      </c>
      <c r="D292" s="28">
        <v>117.07</v>
      </c>
      <c r="E292" s="30">
        <f t="shared" si="13"/>
        <v>124.13</v>
      </c>
      <c r="F292" s="31" t="s">
        <v>34</v>
      </c>
      <c r="G292" s="27">
        <v>3.53</v>
      </c>
      <c r="H292" s="27" t="s">
        <v>31</v>
      </c>
      <c r="I292" s="27" t="s">
        <v>208</v>
      </c>
      <c r="J292" s="27" t="s">
        <v>33</v>
      </c>
      <c r="K292" s="27"/>
      <c r="L292" s="68"/>
      <c r="R292" s="99"/>
    </row>
    <row r="293" spans="1:18" ht="12.75" hidden="1">
      <c r="A293" s="67">
        <v>2350</v>
      </c>
      <c r="B293" s="60">
        <f t="shared" si="12"/>
      </c>
      <c r="C293" s="27" t="s">
        <v>30</v>
      </c>
      <c r="D293" s="28">
        <v>116.84</v>
      </c>
      <c r="E293" s="30">
        <f t="shared" si="13"/>
        <v>127.5</v>
      </c>
      <c r="F293" s="31" t="s">
        <v>34</v>
      </c>
      <c r="G293" s="27">
        <v>5.33</v>
      </c>
      <c r="H293" s="27" t="s">
        <v>31</v>
      </c>
      <c r="I293" s="27" t="s">
        <v>287</v>
      </c>
      <c r="J293" s="27" t="s">
        <v>33</v>
      </c>
      <c r="K293" s="27"/>
      <c r="L293" s="68"/>
      <c r="R293" s="99"/>
    </row>
    <row r="294" spans="1:18" ht="12.75" hidden="1">
      <c r="A294" s="67">
        <v>2426</v>
      </c>
      <c r="B294" s="60">
        <f t="shared" si="12"/>
      </c>
      <c r="C294" s="27" t="s">
        <v>30</v>
      </c>
      <c r="D294" s="28">
        <v>116.84</v>
      </c>
      <c r="E294" s="30">
        <f t="shared" si="13"/>
        <v>130.82</v>
      </c>
      <c r="F294" s="31" t="s">
        <v>34</v>
      </c>
      <c r="G294" s="27">
        <v>6.99</v>
      </c>
      <c r="H294" s="27" t="s">
        <v>31</v>
      </c>
      <c r="I294" s="27" t="s">
        <v>337</v>
      </c>
      <c r="J294" s="27" t="s">
        <v>33</v>
      </c>
      <c r="K294" s="27"/>
      <c r="L294" s="68"/>
      <c r="R294" s="98"/>
    </row>
    <row r="295" spans="1:18" ht="12.75" hidden="1">
      <c r="A295" s="67">
        <v>5331</v>
      </c>
      <c r="B295" s="60">
        <f t="shared" si="12"/>
      </c>
      <c r="C295" s="27" t="s">
        <v>30</v>
      </c>
      <c r="D295" s="28">
        <v>116.5</v>
      </c>
      <c r="E295" s="30">
        <f t="shared" si="13"/>
        <v>122.5</v>
      </c>
      <c r="F295" s="31" t="s">
        <v>34</v>
      </c>
      <c r="G295" s="28">
        <v>3</v>
      </c>
      <c r="H295" s="27" t="s">
        <v>31</v>
      </c>
      <c r="I295" s="27"/>
      <c r="J295" s="27" t="s">
        <v>33</v>
      </c>
      <c r="K295" s="27">
        <v>1</v>
      </c>
      <c r="L295" s="68">
        <v>5331</v>
      </c>
      <c r="R295" s="98"/>
    </row>
    <row r="296" spans="1:18" ht="12.75" hidden="1">
      <c r="A296" s="70" t="s">
        <v>855</v>
      </c>
      <c r="B296" s="60">
        <f t="shared" si="12"/>
      </c>
      <c r="C296" s="27" t="s">
        <v>30</v>
      </c>
      <c r="D296" s="40">
        <v>116</v>
      </c>
      <c r="E296" s="30">
        <f t="shared" si="13"/>
        <v>126</v>
      </c>
      <c r="F296" s="31" t="s">
        <v>34</v>
      </c>
      <c r="G296" s="40">
        <v>5</v>
      </c>
      <c r="H296" s="27" t="s">
        <v>31</v>
      </c>
      <c r="I296" s="32"/>
      <c r="J296" s="32" t="s">
        <v>33</v>
      </c>
      <c r="K296" s="32"/>
      <c r="L296" s="68"/>
      <c r="R296" s="98"/>
    </row>
    <row r="297" spans="1:18" ht="12.75" hidden="1">
      <c r="A297" s="67">
        <v>5498</v>
      </c>
      <c r="B297" s="60">
        <f t="shared" si="12"/>
      </c>
      <c r="C297" s="27" t="s">
        <v>30</v>
      </c>
      <c r="D297" s="28">
        <v>115</v>
      </c>
      <c r="E297" s="30">
        <f t="shared" si="13"/>
        <v>121</v>
      </c>
      <c r="F297" s="31" t="s">
        <v>34</v>
      </c>
      <c r="G297" s="28">
        <v>3</v>
      </c>
      <c r="H297" s="27" t="s">
        <v>31</v>
      </c>
      <c r="I297" s="27"/>
      <c r="J297" s="27" t="s">
        <v>33</v>
      </c>
      <c r="K297" s="27">
        <v>5</v>
      </c>
      <c r="L297" s="68">
        <v>7193</v>
      </c>
      <c r="R297" s="29"/>
    </row>
    <row r="298" spans="1:18" ht="12.75" hidden="1">
      <c r="A298" s="70" t="s">
        <v>790</v>
      </c>
      <c r="B298" s="60">
        <f t="shared" si="12"/>
      </c>
      <c r="C298" s="27" t="s">
        <v>30</v>
      </c>
      <c r="D298" s="40">
        <v>115</v>
      </c>
      <c r="E298" s="30">
        <f t="shared" si="13"/>
        <v>121</v>
      </c>
      <c r="F298" s="31" t="s">
        <v>34</v>
      </c>
      <c r="G298" s="40">
        <v>3</v>
      </c>
      <c r="H298" s="27" t="s">
        <v>31</v>
      </c>
      <c r="I298" s="32"/>
      <c r="J298" s="32" t="s">
        <v>33</v>
      </c>
      <c r="K298" s="32"/>
      <c r="L298" s="68"/>
      <c r="R298" s="29"/>
    </row>
    <row r="299" spans="1:18" ht="12.75" hidden="1">
      <c r="A299" s="70" t="s">
        <v>771</v>
      </c>
      <c r="B299" s="60">
        <f t="shared" si="12"/>
      </c>
      <c r="C299" s="27" t="s">
        <v>30</v>
      </c>
      <c r="D299" s="40">
        <v>114.6</v>
      </c>
      <c r="E299" s="30">
        <f t="shared" si="13"/>
        <v>126</v>
      </c>
      <c r="F299" s="31" t="s">
        <v>34</v>
      </c>
      <c r="G299" s="40">
        <v>5.7</v>
      </c>
      <c r="H299" s="27" t="s">
        <v>31</v>
      </c>
      <c r="I299" s="32"/>
      <c r="J299" s="32" t="s">
        <v>33</v>
      </c>
      <c r="K299" s="32"/>
      <c r="L299" s="68"/>
      <c r="R299" s="29"/>
    </row>
    <row r="300" spans="1:18" ht="12.75" hidden="1">
      <c r="A300" s="67">
        <v>2047</v>
      </c>
      <c r="B300" s="60">
        <f t="shared" si="12"/>
      </c>
      <c r="C300" s="27" t="s">
        <v>30</v>
      </c>
      <c r="D300" s="28">
        <v>114.02</v>
      </c>
      <c r="E300" s="30">
        <f t="shared" si="13"/>
        <v>117.58</v>
      </c>
      <c r="F300" s="31" t="s">
        <v>34</v>
      </c>
      <c r="G300" s="28">
        <v>1.78</v>
      </c>
      <c r="H300" s="27" t="s">
        <v>31</v>
      </c>
      <c r="I300" s="32" t="s">
        <v>81</v>
      </c>
      <c r="J300" s="32" t="s">
        <v>33</v>
      </c>
      <c r="K300" s="32"/>
      <c r="L300" s="68"/>
      <c r="R300" s="98"/>
    </row>
    <row r="301" spans="1:18" ht="12.75" hidden="1">
      <c r="A301" s="67">
        <v>1749</v>
      </c>
      <c r="B301" s="60">
        <f t="shared" si="12"/>
      </c>
      <c r="C301" s="27" t="s">
        <v>30</v>
      </c>
      <c r="D301" s="28">
        <v>114</v>
      </c>
      <c r="E301" s="30">
        <f t="shared" si="13"/>
        <v>126</v>
      </c>
      <c r="F301" s="31" t="s">
        <v>34</v>
      </c>
      <c r="G301" s="28">
        <v>6</v>
      </c>
      <c r="H301" s="27" t="s">
        <v>31</v>
      </c>
      <c r="I301" s="27"/>
      <c r="J301" s="32" t="s">
        <v>33</v>
      </c>
      <c r="K301" s="27"/>
      <c r="L301" s="68">
        <v>1749</v>
      </c>
      <c r="R301" s="99"/>
    </row>
    <row r="302" spans="1:18" ht="12.75" hidden="1">
      <c r="A302" s="67">
        <v>2157</v>
      </c>
      <c r="B302" s="60">
        <f t="shared" si="12"/>
      </c>
      <c r="C302" s="27" t="s">
        <v>30</v>
      </c>
      <c r="D302" s="28">
        <v>113.97</v>
      </c>
      <c r="E302" s="30">
        <f t="shared" si="13"/>
        <v>119.21</v>
      </c>
      <c r="F302" s="31" t="s">
        <v>34</v>
      </c>
      <c r="G302" s="28">
        <v>2.62</v>
      </c>
      <c r="H302" s="27" t="s">
        <v>31</v>
      </c>
      <c r="I302" s="32" t="s">
        <v>140</v>
      </c>
      <c r="J302" s="32" t="s">
        <v>33</v>
      </c>
      <c r="K302" s="32"/>
      <c r="L302" s="68"/>
      <c r="R302" s="98"/>
    </row>
    <row r="303" spans="1:18" ht="12.75" hidden="1">
      <c r="A303" s="67">
        <v>2246</v>
      </c>
      <c r="B303" s="60">
        <f t="shared" si="12"/>
        <v>1</v>
      </c>
      <c r="C303" s="27" t="s">
        <v>30</v>
      </c>
      <c r="D303" s="28">
        <v>113.89</v>
      </c>
      <c r="E303" s="30">
        <f t="shared" si="13"/>
        <v>120.95</v>
      </c>
      <c r="F303" s="31" t="s">
        <v>34</v>
      </c>
      <c r="G303" s="27">
        <v>3.53</v>
      </c>
      <c r="H303" s="27" t="s">
        <v>31</v>
      </c>
      <c r="I303" s="27" t="s">
        <v>207</v>
      </c>
      <c r="J303" s="27" t="s">
        <v>33</v>
      </c>
      <c r="K303" s="27"/>
      <c r="L303" s="68"/>
      <c r="R303" s="98"/>
    </row>
    <row r="304" spans="1:18" ht="12.75" hidden="1">
      <c r="A304" s="67">
        <v>2349</v>
      </c>
      <c r="B304" s="60">
        <f t="shared" si="12"/>
      </c>
      <c r="C304" s="27" t="s">
        <v>30</v>
      </c>
      <c r="D304" s="28">
        <v>113.67</v>
      </c>
      <c r="E304" s="30">
        <f t="shared" si="13"/>
        <v>124.33</v>
      </c>
      <c r="F304" s="31" t="s">
        <v>34</v>
      </c>
      <c r="G304" s="27">
        <v>5.33</v>
      </c>
      <c r="H304" s="27" t="s">
        <v>31</v>
      </c>
      <c r="I304" s="27" t="s">
        <v>286</v>
      </c>
      <c r="J304" s="27" t="s">
        <v>33</v>
      </c>
      <c r="K304" s="27"/>
      <c r="L304" s="68"/>
      <c r="R304" s="99"/>
    </row>
    <row r="305" spans="1:18" ht="12.75" hidden="1">
      <c r="A305" s="67">
        <v>2425</v>
      </c>
      <c r="B305" s="60">
        <f t="shared" si="12"/>
      </c>
      <c r="C305" s="27" t="s">
        <v>30</v>
      </c>
      <c r="D305" s="28">
        <v>113.67</v>
      </c>
      <c r="E305" s="30">
        <f t="shared" si="13"/>
        <v>127.65</v>
      </c>
      <c r="F305" s="31" t="s">
        <v>34</v>
      </c>
      <c r="G305" s="27">
        <v>6.99</v>
      </c>
      <c r="H305" s="27" t="s">
        <v>31</v>
      </c>
      <c r="I305" s="27" t="s">
        <v>336</v>
      </c>
      <c r="J305" s="27" t="s">
        <v>33</v>
      </c>
      <c r="K305" s="27"/>
      <c r="L305" s="68"/>
      <c r="R305" s="98"/>
    </row>
    <row r="306" spans="1:18" ht="12.75" hidden="1">
      <c r="A306" s="67">
        <v>1053</v>
      </c>
      <c r="B306" s="60">
        <f t="shared" si="12"/>
      </c>
      <c r="C306" s="27" t="s">
        <v>30</v>
      </c>
      <c r="D306" s="28">
        <v>113</v>
      </c>
      <c r="E306" s="30">
        <f t="shared" si="13"/>
        <v>121</v>
      </c>
      <c r="F306" s="31" t="s">
        <v>34</v>
      </c>
      <c r="G306" s="28">
        <v>4</v>
      </c>
      <c r="H306" s="27" t="s">
        <v>31</v>
      </c>
      <c r="I306" s="27"/>
      <c r="J306" s="27" t="s">
        <v>33</v>
      </c>
      <c r="K306" s="27">
        <v>18</v>
      </c>
      <c r="L306" s="68">
        <v>7111</v>
      </c>
      <c r="R306" s="29"/>
    </row>
    <row r="307" spans="1:18" ht="12.75" hidden="1">
      <c r="A307" s="70" t="s">
        <v>506</v>
      </c>
      <c r="B307" s="60">
        <f t="shared" si="12"/>
      </c>
      <c r="C307" s="27" t="s">
        <v>30</v>
      </c>
      <c r="D307" s="40">
        <v>113</v>
      </c>
      <c r="E307" s="30">
        <f t="shared" si="13"/>
        <v>121</v>
      </c>
      <c r="F307" s="31" t="s">
        <v>34</v>
      </c>
      <c r="G307" s="40">
        <v>4</v>
      </c>
      <c r="H307" s="27" t="s">
        <v>31</v>
      </c>
      <c r="I307" s="32"/>
      <c r="J307" s="32" t="s">
        <v>33</v>
      </c>
      <c r="K307" s="32"/>
      <c r="L307" s="68"/>
      <c r="R307" s="29"/>
    </row>
    <row r="308" spans="1:18" ht="12.75" hidden="1">
      <c r="A308" s="67">
        <v>6007</v>
      </c>
      <c r="B308" s="60">
        <f t="shared" si="12"/>
      </c>
      <c r="C308" s="27" t="s">
        <v>30</v>
      </c>
      <c r="D308" s="28">
        <v>112</v>
      </c>
      <c r="E308" s="30">
        <f t="shared" si="13"/>
        <v>118</v>
      </c>
      <c r="F308" s="31" t="s">
        <v>34</v>
      </c>
      <c r="G308" s="28">
        <v>3</v>
      </c>
      <c r="H308" s="27" t="s">
        <v>31</v>
      </c>
      <c r="I308" s="27"/>
      <c r="J308" s="27" t="s">
        <v>33</v>
      </c>
      <c r="K308" s="27">
        <v>6</v>
      </c>
      <c r="L308" s="68">
        <v>7261</v>
      </c>
      <c r="R308" s="98"/>
    </row>
    <row r="309" spans="1:18" ht="12.75" hidden="1">
      <c r="A309" s="67">
        <v>9650</v>
      </c>
      <c r="B309" s="60">
        <f t="shared" si="12"/>
      </c>
      <c r="C309" s="27" t="s">
        <v>30</v>
      </c>
      <c r="D309" s="28">
        <v>112</v>
      </c>
      <c r="E309" s="30">
        <f t="shared" si="13"/>
        <v>118</v>
      </c>
      <c r="F309" s="31" t="s">
        <v>34</v>
      </c>
      <c r="G309" s="28">
        <v>3</v>
      </c>
      <c r="H309" s="27" t="s">
        <v>31</v>
      </c>
      <c r="I309" s="27"/>
      <c r="J309" s="27" t="s">
        <v>33</v>
      </c>
      <c r="K309" s="27"/>
      <c r="L309" s="68"/>
      <c r="R309" s="98"/>
    </row>
    <row r="310" spans="1:18" ht="12.75" hidden="1">
      <c r="A310" s="70" t="s">
        <v>759</v>
      </c>
      <c r="B310" s="60">
        <f t="shared" si="12"/>
      </c>
      <c r="C310" s="27" t="s">
        <v>30</v>
      </c>
      <c r="D310" s="40">
        <v>112</v>
      </c>
      <c r="E310" s="30">
        <f t="shared" si="13"/>
        <v>120</v>
      </c>
      <c r="F310" s="31" t="s">
        <v>34</v>
      </c>
      <c r="G310" s="40">
        <v>4</v>
      </c>
      <c r="H310" s="27" t="s">
        <v>31</v>
      </c>
      <c r="I310" s="32"/>
      <c r="J310" s="32" t="s">
        <v>33</v>
      </c>
      <c r="K310" s="32"/>
      <c r="L310" s="68"/>
      <c r="R310" s="98"/>
    </row>
    <row r="311" spans="1:18" ht="12.75" hidden="1">
      <c r="A311" s="67">
        <v>9004</v>
      </c>
      <c r="B311" s="60">
        <f t="shared" si="12"/>
      </c>
      <c r="C311" s="27" t="s">
        <v>30</v>
      </c>
      <c r="D311" s="28">
        <v>111</v>
      </c>
      <c r="E311" s="30">
        <f t="shared" si="13"/>
        <v>120.6</v>
      </c>
      <c r="F311" s="31" t="s">
        <v>34</v>
      </c>
      <c r="G311" s="28">
        <v>4.8</v>
      </c>
      <c r="H311" s="27" t="s">
        <v>412</v>
      </c>
      <c r="I311" s="27"/>
      <c r="J311" s="27" t="s">
        <v>33</v>
      </c>
      <c r="K311" s="51" t="s">
        <v>418</v>
      </c>
      <c r="L311" s="68"/>
      <c r="R311" s="98"/>
    </row>
    <row r="312" spans="1:18" ht="12.75" hidden="1">
      <c r="A312" s="67">
        <v>2245</v>
      </c>
      <c r="B312" s="60">
        <f t="shared" si="12"/>
        <v>1</v>
      </c>
      <c r="C312" s="27" t="s">
        <v>30</v>
      </c>
      <c r="D312" s="28">
        <v>110.72</v>
      </c>
      <c r="E312" s="30">
        <f t="shared" si="13"/>
        <v>117.78</v>
      </c>
      <c r="F312" s="31" t="s">
        <v>34</v>
      </c>
      <c r="G312" s="27">
        <v>3.53</v>
      </c>
      <c r="H312" s="27" t="s">
        <v>31</v>
      </c>
      <c r="I312" s="27" t="s">
        <v>206</v>
      </c>
      <c r="J312" s="27" t="s">
        <v>33</v>
      </c>
      <c r="K312" s="27"/>
      <c r="L312" s="68"/>
      <c r="R312" s="98"/>
    </row>
    <row r="313" spans="1:18" ht="12.75" hidden="1">
      <c r="A313" s="67">
        <v>2348</v>
      </c>
      <c r="B313" s="60">
        <f t="shared" si="12"/>
      </c>
      <c r="C313" s="27" t="s">
        <v>30</v>
      </c>
      <c r="D313" s="28">
        <v>110.49</v>
      </c>
      <c r="E313" s="30">
        <f t="shared" si="13"/>
        <v>121.14999999999999</v>
      </c>
      <c r="F313" s="31" t="s">
        <v>34</v>
      </c>
      <c r="G313" s="27">
        <v>5.33</v>
      </c>
      <c r="H313" s="27" t="s">
        <v>31</v>
      </c>
      <c r="I313" s="27" t="s">
        <v>285</v>
      </c>
      <c r="J313" s="27" t="s">
        <v>33</v>
      </c>
      <c r="K313" s="27"/>
      <c r="L313" s="68"/>
      <c r="R313" s="99"/>
    </row>
    <row r="314" spans="1:18" ht="12.75" hidden="1">
      <c r="A314" s="67">
        <v>5440</v>
      </c>
      <c r="B314" s="60">
        <f t="shared" si="12"/>
      </c>
      <c r="C314" s="27" t="s">
        <v>30</v>
      </c>
      <c r="D314" s="28">
        <v>110</v>
      </c>
      <c r="E314" s="30">
        <f t="shared" si="13"/>
        <v>118</v>
      </c>
      <c r="F314" s="31" t="s">
        <v>34</v>
      </c>
      <c r="G314" s="28">
        <v>4</v>
      </c>
      <c r="H314" s="27" t="s">
        <v>31</v>
      </c>
      <c r="I314" s="27"/>
      <c r="J314" s="27" t="s">
        <v>33</v>
      </c>
      <c r="K314" s="27">
        <v>9</v>
      </c>
      <c r="L314" s="68">
        <v>7014</v>
      </c>
      <c r="R314" s="99"/>
    </row>
    <row r="315" spans="1:18" ht="12.75" hidden="1">
      <c r="A315" s="67">
        <v>5495</v>
      </c>
      <c r="B315" s="60">
        <f t="shared" si="12"/>
      </c>
      <c r="C315" s="27" t="s">
        <v>30</v>
      </c>
      <c r="D315" s="28">
        <v>110</v>
      </c>
      <c r="E315" s="30">
        <f t="shared" si="13"/>
        <v>121</v>
      </c>
      <c r="F315" s="31" t="s">
        <v>34</v>
      </c>
      <c r="G315" s="28">
        <v>5.5</v>
      </c>
      <c r="H315" s="27" t="s">
        <v>31</v>
      </c>
      <c r="I315" s="27"/>
      <c r="J315" s="27" t="s">
        <v>33</v>
      </c>
      <c r="K315" s="27">
        <v>9</v>
      </c>
      <c r="L315" s="68">
        <v>7082</v>
      </c>
      <c r="R315" s="98"/>
    </row>
    <row r="316" spans="1:18" ht="12.75" hidden="1">
      <c r="A316" s="67">
        <v>6440</v>
      </c>
      <c r="B316" s="60">
        <f t="shared" si="12"/>
      </c>
      <c r="C316" s="27" t="s">
        <v>30</v>
      </c>
      <c r="D316" s="28">
        <v>110</v>
      </c>
      <c r="E316" s="28"/>
      <c r="F316" s="31" t="s">
        <v>34</v>
      </c>
      <c r="G316" s="28">
        <v>5</v>
      </c>
      <c r="H316" s="27" t="s">
        <v>408</v>
      </c>
      <c r="I316" s="37" t="s">
        <v>34</v>
      </c>
      <c r="J316" s="27" t="s">
        <v>409</v>
      </c>
      <c r="K316" s="27"/>
      <c r="L316" s="68"/>
      <c r="R316" s="98"/>
    </row>
    <row r="317" spans="1:18" ht="25.5" hidden="1">
      <c r="A317" s="67">
        <v>6651</v>
      </c>
      <c r="B317" s="60">
        <f t="shared" si="12"/>
      </c>
      <c r="C317" s="27" t="s">
        <v>30</v>
      </c>
      <c r="D317" s="28">
        <v>110</v>
      </c>
      <c r="E317" s="30">
        <f aca="true" t="shared" si="14" ref="E317:E352">D317+(G317*2)</f>
        <v>129</v>
      </c>
      <c r="F317" s="31" t="s">
        <v>34</v>
      </c>
      <c r="G317" s="28">
        <v>9.5</v>
      </c>
      <c r="H317" s="27" t="s">
        <v>31</v>
      </c>
      <c r="I317" s="32" t="s">
        <v>422</v>
      </c>
      <c r="J317" s="27" t="s">
        <v>33</v>
      </c>
      <c r="K317" s="32"/>
      <c r="L317" s="68"/>
      <c r="R317" s="98"/>
    </row>
    <row r="318" spans="1:18" ht="12.75" hidden="1">
      <c r="A318" s="67">
        <v>9921</v>
      </c>
      <c r="B318" s="60">
        <f t="shared" si="12"/>
      </c>
      <c r="C318" s="27" t="s">
        <v>30</v>
      </c>
      <c r="D318" s="28">
        <v>110</v>
      </c>
      <c r="E318" s="30">
        <f t="shared" si="14"/>
        <v>121.4</v>
      </c>
      <c r="F318" s="28"/>
      <c r="G318" s="28">
        <v>5.7</v>
      </c>
      <c r="H318" s="27" t="s">
        <v>434</v>
      </c>
      <c r="I318" s="51"/>
      <c r="J318" s="27" t="s">
        <v>33</v>
      </c>
      <c r="K318" s="27">
        <v>1</v>
      </c>
      <c r="L318" s="68" t="s">
        <v>435</v>
      </c>
      <c r="R318" s="99"/>
    </row>
    <row r="319" spans="1:18" ht="12.75" hidden="1">
      <c r="A319" s="70" t="s">
        <v>558</v>
      </c>
      <c r="B319" s="60">
        <f t="shared" si="12"/>
      </c>
      <c r="C319" s="27" t="s">
        <v>30</v>
      </c>
      <c r="D319" s="40">
        <v>110</v>
      </c>
      <c r="E319" s="30">
        <f t="shared" si="14"/>
        <v>116</v>
      </c>
      <c r="F319" s="31" t="s">
        <v>34</v>
      </c>
      <c r="G319" s="40">
        <v>3</v>
      </c>
      <c r="H319" s="27" t="s">
        <v>31</v>
      </c>
      <c r="I319" s="32"/>
      <c r="J319" s="32" t="s">
        <v>33</v>
      </c>
      <c r="K319" s="32"/>
      <c r="L319" s="68"/>
      <c r="R319" s="99"/>
    </row>
    <row r="320" spans="1:18" ht="12.75" hidden="1">
      <c r="A320" s="70" t="s">
        <v>705</v>
      </c>
      <c r="B320" s="60">
        <f t="shared" si="12"/>
      </c>
      <c r="C320" s="27" t="s">
        <v>30</v>
      </c>
      <c r="D320" s="40">
        <v>110</v>
      </c>
      <c r="E320" s="30">
        <f t="shared" si="14"/>
        <v>118</v>
      </c>
      <c r="F320" s="31" t="s">
        <v>34</v>
      </c>
      <c r="G320" s="40">
        <v>4</v>
      </c>
      <c r="H320" s="27" t="s">
        <v>31</v>
      </c>
      <c r="I320" s="32"/>
      <c r="J320" s="32" t="s">
        <v>33</v>
      </c>
      <c r="K320" s="32"/>
      <c r="L320" s="68"/>
      <c r="R320" s="98"/>
    </row>
    <row r="321" spans="1:18" ht="12.75" hidden="1">
      <c r="A321" s="67" t="s">
        <v>924</v>
      </c>
      <c r="B321" s="60">
        <f t="shared" si="12"/>
      </c>
      <c r="C321" s="27" t="s">
        <v>30</v>
      </c>
      <c r="D321" s="28">
        <v>110</v>
      </c>
      <c r="E321" s="30">
        <f t="shared" si="14"/>
        <v>116</v>
      </c>
      <c r="F321" s="31" t="s">
        <v>34</v>
      </c>
      <c r="G321" s="28">
        <v>3</v>
      </c>
      <c r="H321" s="27" t="s">
        <v>412</v>
      </c>
      <c r="I321" s="27" t="s">
        <v>925</v>
      </c>
      <c r="J321" s="27" t="s">
        <v>33</v>
      </c>
      <c r="K321" s="37" t="s">
        <v>34</v>
      </c>
      <c r="L321" s="69" t="s">
        <v>34</v>
      </c>
      <c r="R321" s="98"/>
    </row>
    <row r="322" spans="1:18" ht="12.75" hidden="1">
      <c r="A322" s="67">
        <v>5763</v>
      </c>
      <c r="B322" s="60">
        <f t="shared" si="12"/>
      </c>
      <c r="C322" s="27" t="s">
        <v>30</v>
      </c>
      <c r="D322" s="28">
        <v>109</v>
      </c>
      <c r="E322" s="30">
        <f t="shared" si="14"/>
        <v>123</v>
      </c>
      <c r="F322" s="31" t="s">
        <v>34</v>
      </c>
      <c r="G322" s="28">
        <v>7</v>
      </c>
      <c r="H322" s="27" t="s">
        <v>31</v>
      </c>
      <c r="I322" s="27"/>
      <c r="J322" s="27" t="s">
        <v>33</v>
      </c>
      <c r="K322" s="27">
        <v>1</v>
      </c>
      <c r="L322" s="68">
        <v>808</v>
      </c>
      <c r="R322" s="98"/>
    </row>
    <row r="323" spans="1:18" ht="12.75" hidden="1">
      <c r="A323" s="67" t="s">
        <v>471</v>
      </c>
      <c r="B323" s="60">
        <f t="shared" si="12"/>
      </c>
      <c r="C323" s="27" t="s">
        <v>30</v>
      </c>
      <c r="D323" s="28">
        <v>109</v>
      </c>
      <c r="E323" s="30">
        <f t="shared" si="14"/>
        <v>120</v>
      </c>
      <c r="F323" s="31"/>
      <c r="G323" s="28">
        <v>5.5</v>
      </c>
      <c r="H323" s="27" t="s">
        <v>31</v>
      </c>
      <c r="I323" s="27"/>
      <c r="J323" s="27" t="s">
        <v>33</v>
      </c>
      <c r="K323" s="27"/>
      <c r="L323" s="68"/>
      <c r="R323" s="98"/>
    </row>
    <row r="324" spans="1:18" ht="12.75" hidden="1">
      <c r="A324" s="70">
        <v>9002</v>
      </c>
      <c r="B324" s="60">
        <f t="shared" si="12"/>
      </c>
      <c r="C324" s="27" t="s">
        <v>30</v>
      </c>
      <c r="D324" s="40">
        <v>108</v>
      </c>
      <c r="E324" s="30">
        <f t="shared" si="14"/>
        <v>111</v>
      </c>
      <c r="F324" s="31" t="s">
        <v>34</v>
      </c>
      <c r="G324" s="40">
        <v>1.5</v>
      </c>
      <c r="H324" s="27"/>
      <c r="I324" s="32"/>
      <c r="J324" s="32"/>
      <c r="K324" s="32"/>
      <c r="L324" s="68"/>
      <c r="R324" s="98"/>
    </row>
    <row r="325" spans="1:18" ht="12.75" hidden="1">
      <c r="A325" s="70" t="s">
        <v>628</v>
      </c>
      <c r="B325" s="60">
        <f t="shared" si="12"/>
      </c>
      <c r="C325" s="27" t="s">
        <v>30</v>
      </c>
      <c r="D325" s="40">
        <v>108</v>
      </c>
      <c r="E325" s="30">
        <f t="shared" si="14"/>
        <v>112</v>
      </c>
      <c r="F325" s="31" t="s">
        <v>34</v>
      </c>
      <c r="G325" s="40">
        <v>2</v>
      </c>
      <c r="H325" s="27" t="s">
        <v>31</v>
      </c>
      <c r="I325" s="32"/>
      <c r="J325" s="32" t="s">
        <v>33</v>
      </c>
      <c r="K325" s="32"/>
      <c r="L325" s="68"/>
      <c r="R325" s="29"/>
    </row>
    <row r="326" spans="1:18" ht="12.75" hidden="1">
      <c r="A326" s="67">
        <v>2046</v>
      </c>
      <c r="B326" s="60">
        <f t="shared" si="12"/>
      </c>
      <c r="C326" s="27" t="s">
        <v>30</v>
      </c>
      <c r="D326" s="28">
        <v>107.67</v>
      </c>
      <c r="E326" s="30">
        <f t="shared" si="14"/>
        <v>111.23</v>
      </c>
      <c r="F326" s="31" t="s">
        <v>34</v>
      </c>
      <c r="G326" s="28">
        <v>1.78</v>
      </c>
      <c r="H326" s="27" t="s">
        <v>31</v>
      </c>
      <c r="I326" s="38" t="s">
        <v>80</v>
      </c>
      <c r="J326" s="32" t="s">
        <v>33</v>
      </c>
      <c r="K326" s="38"/>
      <c r="L326" s="68"/>
      <c r="R326" s="29"/>
    </row>
    <row r="327" spans="1:18" ht="12.75" hidden="1">
      <c r="A327" s="67">
        <v>2156</v>
      </c>
      <c r="B327" s="60">
        <f t="shared" si="12"/>
      </c>
      <c r="C327" s="27" t="s">
        <v>30</v>
      </c>
      <c r="D327" s="28">
        <v>107.62</v>
      </c>
      <c r="E327" s="30">
        <f t="shared" si="14"/>
        <v>112.86</v>
      </c>
      <c r="F327" s="31" t="s">
        <v>34</v>
      </c>
      <c r="G327" s="28">
        <v>2.62</v>
      </c>
      <c r="H327" s="27" t="s">
        <v>31</v>
      </c>
      <c r="I327" s="32" t="s">
        <v>139</v>
      </c>
      <c r="J327" s="32" t="s">
        <v>33</v>
      </c>
      <c r="K327" s="32"/>
      <c r="L327" s="68"/>
      <c r="R327" s="99"/>
    </row>
    <row r="328" spans="1:18" ht="12.75" hidden="1">
      <c r="A328" s="67">
        <v>2244</v>
      </c>
      <c r="B328" s="60">
        <f t="shared" si="12"/>
        <v>1</v>
      </c>
      <c r="C328" s="27" t="s">
        <v>30</v>
      </c>
      <c r="D328" s="28">
        <v>107.54</v>
      </c>
      <c r="E328" s="30">
        <f t="shared" si="14"/>
        <v>114.60000000000001</v>
      </c>
      <c r="F328" s="31" t="s">
        <v>34</v>
      </c>
      <c r="G328" s="28">
        <v>3.53</v>
      </c>
      <c r="H328" s="27" t="s">
        <v>31</v>
      </c>
      <c r="I328" s="27" t="s">
        <v>205</v>
      </c>
      <c r="J328" s="27" t="s">
        <v>33</v>
      </c>
      <c r="K328" s="27"/>
      <c r="L328" s="68"/>
      <c r="R328" s="99"/>
    </row>
    <row r="329" spans="1:18" ht="12.75" hidden="1">
      <c r="A329" s="67">
        <v>1902</v>
      </c>
      <c r="B329" s="60">
        <f t="shared" si="12"/>
      </c>
      <c r="C329" s="27" t="s">
        <v>30</v>
      </c>
      <c r="D329" s="28">
        <v>107.5</v>
      </c>
      <c r="E329" s="30">
        <f t="shared" si="14"/>
        <v>115.5</v>
      </c>
      <c r="F329" s="31" t="s">
        <v>34</v>
      </c>
      <c r="G329" s="28">
        <v>4</v>
      </c>
      <c r="H329" s="27" t="s">
        <v>31</v>
      </c>
      <c r="I329" s="27"/>
      <c r="J329" s="27" t="s">
        <v>33</v>
      </c>
      <c r="K329" s="27">
        <v>6</v>
      </c>
      <c r="L329" s="68">
        <v>1902</v>
      </c>
      <c r="R329" s="99"/>
    </row>
    <row r="330" spans="1:18" ht="12.75" hidden="1">
      <c r="A330" s="67">
        <v>5298</v>
      </c>
      <c r="B330" s="60">
        <f t="shared" si="12"/>
      </c>
      <c r="C330" s="27" t="s">
        <v>30</v>
      </c>
      <c r="D330" s="28">
        <v>107.5</v>
      </c>
      <c r="E330" s="30">
        <f t="shared" si="14"/>
        <v>118.9</v>
      </c>
      <c r="F330" s="31" t="s">
        <v>34</v>
      </c>
      <c r="G330" s="28">
        <v>5.7</v>
      </c>
      <c r="H330" s="27" t="s">
        <v>31</v>
      </c>
      <c r="I330" s="27"/>
      <c r="J330" s="27" t="s">
        <v>33</v>
      </c>
      <c r="K330" s="27">
        <v>1</v>
      </c>
      <c r="L330" s="68">
        <v>5298</v>
      </c>
      <c r="R330" s="99"/>
    </row>
    <row r="331" spans="1:18" ht="12.75" hidden="1">
      <c r="A331" s="67">
        <v>2347</v>
      </c>
      <c r="B331" s="60">
        <f t="shared" si="12"/>
      </c>
      <c r="C331" s="27" t="s">
        <v>30</v>
      </c>
      <c r="D331" s="28">
        <v>107.32</v>
      </c>
      <c r="E331" s="30">
        <f t="shared" si="14"/>
        <v>117.97999999999999</v>
      </c>
      <c r="F331" s="31" t="s">
        <v>34</v>
      </c>
      <c r="G331" s="27">
        <v>5.33</v>
      </c>
      <c r="H331" s="27" t="s">
        <v>31</v>
      </c>
      <c r="I331" s="27" t="s">
        <v>284</v>
      </c>
      <c r="J331" s="27" t="s">
        <v>33</v>
      </c>
      <c r="K331" s="27"/>
      <c r="L331" s="68"/>
      <c r="R331" s="98"/>
    </row>
    <row r="332" spans="1:18" ht="12.75" hidden="1">
      <c r="A332" s="67">
        <v>2423</v>
      </c>
      <c r="B332" s="60">
        <f t="shared" si="12"/>
      </c>
      <c r="C332" s="27" t="s">
        <v>30</v>
      </c>
      <c r="D332" s="28">
        <v>107.3</v>
      </c>
      <c r="E332" s="30">
        <f t="shared" si="14"/>
        <v>121.28</v>
      </c>
      <c r="F332" s="31" t="s">
        <v>34</v>
      </c>
      <c r="G332" s="27">
        <v>6.99</v>
      </c>
      <c r="H332" s="27" t="s">
        <v>31</v>
      </c>
      <c r="I332" s="27" t="s">
        <v>334</v>
      </c>
      <c r="J332" s="27" t="s">
        <v>33</v>
      </c>
      <c r="K332" s="27"/>
      <c r="L332" s="68"/>
      <c r="R332" s="99"/>
    </row>
    <row r="333" spans="1:18" ht="12.75" hidden="1">
      <c r="A333" s="70" t="s">
        <v>818</v>
      </c>
      <c r="B333" s="60">
        <f t="shared" si="12"/>
      </c>
      <c r="C333" s="27" t="s">
        <v>30</v>
      </c>
      <c r="D333" s="40">
        <v>107</v>
      </c>
      <c r="E333" s="30">
        <f t="shared" si="14"/>
        <v>113</v>
      </c>
      <c r="F333" s="31" t="s">
        <v>34</v>
      </c>
      <c r="G333" s="40">
        <v>3</v>
      </c>
      <c r="H333" s="27" t="s">
        <v>31</v>
      </c>
      <c r="I333" s="32"/>
      <c r="J333" s="32" t="s">
        <v>33</v>
      </c>
      <c r="K333" s="32"/>
      <c r="L333" s="68"/>
      <c r="R333" s="98"/>
    </row>
    <row r="334" spans="1:18" ht="12.75" hidden="1">
      <c r="A334" s="70" t="s">
        <v>611</v>
      </c>
      <c r="B334" s="60">
        <f t="shared" si="12"/>
      </c>
      <c r="C334" s="27" t="s">
        <v>30</v>
      </c>
      <c r="D334" s="40">
        <v>105</v>
      </c>
      <c r="E334" s="30">
        <f t="shared" si="14"/>
        <v>110</v>
      </c>
      <c r="F334" s="31" t="s">
        <v>34</v>
      </c>
      <c r="G334" s="40">
        <v>2.5</v>
      </c>
      <c r="H334" s="27" t="s">
        <v>31</v>
      </c>
      <c r="I334" s="32"/>
      <c r="J334" s="32" t="s">
        <v>33</v>
      </c>
      <c r="K334" s="32"/>
      <c r="L334" s="68"/>
      <c r="R334" s="29"/>
    </row>
    <row r="335" spans="1:18" ht="12.75" hidden="1">
      <c r="A335" s="70" t="s">
        <v>711</v>
      </c>
      <c r="B335" s="60">
        <f t="shared" si="12"/>
      </c>
      <c r="C335" s="27" t="s">
        <v>30</v>
      </c>
      <c r="D335" s="40">
        <v>105</v>
      </c>
      <c r="E335" s="30">
        <f t="shared" si="14"/>
        <v>116.4</v>
      </c>
      <c r="F335" s="31" t="s">
        <v>34</v>
      </c>
      <c r="G335" s="40">
        <v>5.7</v>
      </c>
      <c r="H335" s="27" t="s">
        <v>31</v>
      </c>
      <c r="I335" s="32"/>
      <c r="J335" s="32" t="s">
        <v>33</v>
      </c>
      <c r="K335" s="32"/>
      <c r="L335" s="68"/>
      <c r="R335" s="98"/>
    </row>
    <row r="336" spans="1:18" ht="12.75" hidden="1">
      <c r="A336" s="70" t="s">
        <v>870</v>
      </c>
      <c r="B336" s="60">
        <f t="shared" si="12"/>
      </c>
      <c r="C336" s="27" t="s">
        <v>30</v>
      </c>
      <c r="D336" s="40">
        <v>105</v>
      </c>
      <c r="E336" s="30">
        <f t="shared" si="14"/>
        <v>109</v>
      </c>
      <c r="F336" s="31" t="s">
        <v>34</v>
      </c>
      <c r="G336" s="40">
        <v>2</v>
      </c>
      <c r="H336" s="27" t="s">
        <v>31</v>
      </c>
      <c r="I336" s="32"/>
      <c r="J336" s="32" t="s">
        <v>33</v>
      </c>
      <c r="K336" s="32"/>
      <c r="L336" s="68"/>
      <c r="R336" s="29"/>
    </row>
    <row r="337" spans="1:18" ht="25.5" hidden="1">
      <c r="A337" s="67">
        <v>6652</v>
      </c>
      <c r="B337" s="60">
        <f t="shared" si="12"/>
      </c>
      <c r="C337" s="27" t="s">
        <v>30</v>
      </c>
      <c r="D337" s="28">
        <v>104.5</v>
      </c>
      <c r="E337" s="30">
        <f t="shared" si="14"/>
        <v>125.5</v>
      </c>
      <c r="F337" s="31" t="s">
        <v>34</v>
      </c>
      <c r="G337" s="28">
        <v>10.5</v>
      </c>
      <c r="H337" s="27" t="s">
        <v>31</v>
      </c>
      <c r="I337" s="32" t="s">
        <v>423</v>
      </c>
      <c r="J337" s="27" t="s">
        <v>33</v>
      </c>
      <c r="K337" s="32"/>
      <c r="L337" s="68"/>
      <c r="R337" s="98"/>
    </row>
    <row r="338" spans="1:18" ht="12.75" hidden="1">
      <c r="A338" s="70" t="s">
        <v>657</v>
      </c>
      <c r="B338" s="60">
        <f t="shared" si="12"/>
      </c>
      <c r="C338" s="27" t="s">
        <v>30</v>
      </c>
      <c r="D338" s="40">
        <v>104.5</v>
      </c>
      <c r="E338" s="30">
        <f t="shared" si="14"/>
        <v>110.5</v>
      </c>
      <c r="F338" s="31" t="s">
        <v>34</v>
      </c>
      <c r="G338" s="40">
        <v>3</v>
      </c>
      <c r="H338" s="27" t="s">
        <v>31</v>
      </c>
      <c r="I338" s="32"/>
      <c r="J338" s="32" t="s">
        <v>33</v>
      </c>
      <c r="K338" s="32"/>
      <c r="L338" s="68"/>
      <c r="R338" s="99"/>
    </row>
    <row r="339" spans="1:18" ht="12.75" hidden="1">
      <c r="A339" s="67">
        <v>5508</v>
      </c>
      <c r="B339" s="60">
        <f t="shared" si="12"/>
      </c>
      <c r="C339" s="27" t="s">
        <v>30</v>
      </c>
      <c r="D339" s="28">
        <v>104.4</v>
      </c>
      <c r="E339" s="30">
        <f t="shared" si="14"/>
        <v>110.4</v>
      </c>
      <c r="F339" s="31" t="s">
        <v>34</v>
      </c>
      <c r="G339" s="28">
        <v>3</v>
      </c>
      <c r="H339" s="27" t="s">
        <v>31</v>
      </c>
      <c r="I339" s="27"/>
      <c r="J339" s="27" t="s">
        <v>33</v>
      </c>
      <c r="K339" s="27">
        <v>9</v>
      </c>
      <c r="L339" s="68">
        <v>7081</v>
      </c>
      <c r="R339" s="98"/>
    </row>
    <row r="340" spans="1:18" ht="12.75" hidden="1">
      <c r="A340" s="67">
        <v>2243</v>
      </c>
      <c r="B340" s="60">
        <f t="shared" si="12"/>
        <v>1</v>
      </c>
      <c r="C340" s="27" t="s">
        <v>30</v>
      </c>
      <c r="D340" s="28">
        <v>104.37</v>
      </c>
      <c r="E340" s="30">
        <f t="shared" si="14"/>
        <v>111.43</v>
      </c>
      <c r="F340" s="31" t="s">
        <v>34</v>
      </c>
      <c r="G340" s="27">
        <v>3.53</v>
      </c>
      <c r="H340" s="27" t="s">
        <v>31</v>
      </c>
      <c r="I340" s="27" t="s">
        <v>204</v>
      </c>
      <c r="J340" s="27" t="s">
        <v>33</v>
      </c>
      <c r="K340" s="27"/>
      <c r="L340" s="68"/>
      <c r="R340" s="99"/>
    </row>
    <row r="341" spans="1:18" ht="12.75" hidden="1">
      <c r="A341" s="67">
        <v>5085</v>
      </c>
      <c r="B341" s="60">
        <f t="shared" si="12"/>
      </c>
      <c r="C341" s="27" t="s">
        <v>30</v>
      </c>
      <c r="D341" s="28">
        <v>104.17</v>
      </c>
      <c r="E341" s="30">
        <f t="shared" si="14"/>
        <v>115.17</v>
      </c>
      <c r="F341" s="31" t="s">
        <v>34</v>
      </c>
      <c r="G341" s="28">
        <v>5.5</v>
      </c>
      <c r="H341" s="27" t="s">
        <v>31</v>
      </c>
      <c r="I341" s="27"/>
      <c r="J341" s="27" t="s">
        <v>33</v>
      </c>
      <c r="K341" s="27">
        <v>1</v>
      </c>
      <c r="L341" s="68"/>
      <c r="R341" s="98"/>
    </row>
    <row r="342" spans="1:18" ht="12.75" hidden="1">
      <c r="A342" s="67">
        <v>2346</v>
      </c>
      <c r="B342" s="60">
        <f t="shared" si="12"/>
      </c>
      <c r="C342" s="27" t="s">
        <v>30</v>
      </c>
      <c r="D342" s="28">
        <v>104.14</v>
      </c>
      <c r="E342" s="30">
        <f t="shared" si="14"/>
        <v>114.8</v>
      </c>
      <c r="F342" s="31" t="s">
        <v>34</v>
      </c>
      <c r="G342" s="27">
        <v>5.33</v>
      </c>
      <c r="H342" s="27" t="s">
        <v>31</v>
      </c>
      <c r="I342" s="27" t="s">
        <v>283</v>
      </c>
      <c r="J342" s="27" t="s">
        <v>33</v>
      </c>
      <c r="K342" s="27"/>
      <c r="L342" s="68"/>
      <c r="R342" s="98"/>
    </row>
    <row r="343" spans="1:18" ht="12.75" hidden="1">
      <c r="A343" s="67">
        <v>5975</v>
      </c>
      <c r="B343" s="60">
        <f t="shared" si="12"/>
      </c>
      <c r="C343" s="27" t="s">
        <v>30</v>
      </c>
      <c r="D343" s="28">
        <v>104</v>
      </c>
      <c r="E343" s="30">
        <f t="shared" si="14"/>
        <v>107.6</v>
      </c>
      <c r="F343" s="31" t="s">
        <v>34</v>
      </c>
      <c r="G343" s="28">
        <v>1.8</v>
      </c>
      <c r="H343" s="27" t="s">
        <v>31</v>
      </c>
      <c r="I343" s="27"/>
      <c r="J343" s="27" t="s">
        <v>33</v>
      </c>
      <c r="K343" s="27">
        <v>6</v>
      </c>
      <c r="L343" s="68" t="s">
        <v>415</v>
      </c>
      <c r="R343" s="29"/>
    </row>
    <row r="344" spans="1:18" ht="12.75" hidden="1">
      <c r="A344" s="70" t="s">
        <v>903</v>
      </c>
      <c r="B344" s="60">
        <f t="shared" si="12"/>
      </c>
      <c r="C344" s="27" t="s">
        <v>30</v>
      </c>
      <c r="D344" s="40">
        <v>104</v>
      </c>
      <c r="E344" s="30">
        <f t="shared" si="14"/>
        <v>109</v>
      </c>
      <c r="F344" s="31" t="s">
        <v>34</v>
      </c>
      <c r="G344" s="40">
        <v>2.5</v>
      </c>
      <c r="H344" s="27" t="s">
        <v>31</v>
      </c>
      <c r="I344" s="32"/>
      <c r="J344" s="32" t="s">
        <v>33</v>
      </c>
      <c r="K344" s="32"/>
      <c r="L344" s="68"/>
      <c r="R344" s="99"/>
    </row>
    <row r="345" spans="1:18" ht="12.75" hidden="1">
      <c r="A345" s="67">
        <v>5379</v>
      </c>
      <c r="B345" s="60">
        <f t="shared" si="12"/>
      </c>
      <c r="C345" s="27" t="s">
        <v>30</v>
      </c>
      <c r="D345" s="28">
        <v>103</v>
      </c>
      <c r="E345" s="30">
        <f t="shared" si="14"/>
        <v>109</v>
      </c>
      <c r="F345" s="31" t="s">
        <v>34</v>
      </c>
      <c r="G345" s="28">
        <v>3</v>
      </c>
      <c r="H345" s="27" t="s">
        <v>31</v>
      </c>
      <c r="I345" s="27"/>
      <c r="J345" s="27" t="s">
        <v>33</v>
      </c>
      <c r="K345" s="27">
        <v>9</v>
      </c>
      <c r="L345" s="68">
        <v>7015</v>
      </c>
      <c r="R345" s="29"/>
    </row>
    <row r="346" spans="1:18" ht="12.75" hidden="1">
      <c r="A346" s="70" t="s">
        <v>466</v>
      </c>
      <c r="B346" s="60">
        <f t="shared" si="12"/>
      </c>
      <c r="C346" s="27" t="s">
        <v>30</v>
      </c>
      <c r="D346" s="40">
        <v>103</v>
      </c>
      <c r="E346" s="30">
        <f t="shared" si="14"/>
        <v>109</v>
      </c>
      <c r="F346" s="31" t="s">
        <v>34</v>
      </c>
      <c r="G346" s="40">
        <v>3</v>
      </c>
      <c r="H346" s="27" t="s">
        <v>31</v>
      </c>
      <c r="I346" s="32"/>
      <c r="J346" s="32" t="s">
        <v>33</v>
      </c>
      <c r="K346" s="32"/>
      <c r="L346" s="68"/>
      <c r="R346" s="98"/>
    </row>
    <row r="347" spans="1:18" ht="12.75" hidden="1">
      <c r="A347" s="67">
        <v>2045</v>
      </c>
      <c r="B347" s="60">
        <f t="shared" si="12"/>
      </c>
      <c r="C347" s="27" t="s">
        <v>30</v>
      </c>
      <c r="D347" s="28">
        <v>101.32</v>
      </c>
      <c r="E347" s="30">
        <f t="shared" si="14"/>
        <v>104.88</v>
      </c>
      <c r="F347" s="31" t="s">
        <v>34</v>
      </c>
      <c r="G347" s="28">
        <v>1.78</v>
      </c>
      <c r="H347" s="27" t="s">
        <v>31</v>
      </c>
      <c r="I347" s="32" t="s">
        <v>79</v>
      </c>
      <c r="J347" s="32" t="s">
        <v>33</v>
      </c>
      <c r="K347" s="32"/>
      <c r="L347" s="68"/>
      <c r="R347" s="98"/>
    </row>
    <row r="348" spans="1:18" ht="12.75" hidden="1">
      <c r="A348" s="67">
        <v>2155</v>
      </c>
      <c r="B348" s="60">
        <f t="shared" si="12"/>
      </c>
      <c r="C348" s="27" t="s">
        <v>30</v>
      </c>
      <c r="D348" s="28">
        <v>101.27</v>
      </c>
      <c r="E348" s="30">
        <f t="shared" si="14"/>
        <v>106.50999999999999</v>
      </c>
      <c r="F348" s="31" t="s">
        <v>34</v>
      </c>
      <c r="G348" s="28">
        <v>2.62</v>
      </c>
      <c r="H348" s="27" t="s">
        <v>31</v>
      </c>
      <c r="I348" s="32" t="s">
        <v>138</v>
      </c>
      <c r="J348" s="32" t="s">
        <v>33</v>
      </c>
      <c r="K348" s="32"/>
      <c r="L348" s="68"/>
      <c r="R348" s="100"/>
    </row>
    <row r="349" spans="1:18" ht="12.75" hidden="1">
      <c r="A349" s="67">
        <v>2242</v>
      </c>
      <c r="B349" s="60">
        <f aca="true" t="shared" si="15" ref="B349:B412">IF(G349=$D$5,IF(D349&lt;$E$23,IF(I349&lt;&gt;0,1,""),""),"")</f>
        <v>1</v>
      </c>
      <c r="C349" s="27" t="s">
        <v>30</v>
      </c>
      <c r="D349" s="28">
        <v>101.19</v>
      </c>
      <c r="E349" s="30">
        <f t="shared" si="14"/>
        <v>108.25</v>
      </c>
      <c r="F349" s="31" t="s">
        <v>34</v>
      </c>
      <c r="G349" s="27">
        <v>3.53</v>
      </c>
      <c r="H349" s="27" t="s">
        <v>31</v>
      </c>
      <c r="I349" s="27" t="s">
        <v>203</v>
      </c>
      <c r="J349" s="27" t="s">
        <v>33</v>
      </c>
      <c r="K349" s="27"/>
      <c r="L349" s="68"/>
      <c r="R349" s="99"/>
    </row>
    <row r="350" spans="1:18" ht="12.75" hidden="1">
      <c r="A350" s="70" t="s">
        <v>857</v>
      </c>
      <c r="B350" s="60">
        <f t="shared" si="15"/>
      </c>
      <c r="C350" s="27" t="s">
        <v>30</v>
      </c>
      <c r="D350" s="40">
        <v>101</v>
      </c>
      <c r="E350" s="30">
        <f t="shared" si="14"/>
        <v>109.6</v>
      </c>
      <c r="F350" s="31" t="s">
        <v>34</v>
      </c>
      <c r="G350" s="40">
        <v>4.3</v>
      </c>
      <c r="H350" s="27" t="s">
        <v>31</v>
      </c>
      <c r="I350" s="32"/>
      <c r="J350" s="32" t="s">
        <v>33</v>
      </c>
      <c r="K350" s="32"/>
      <c r="L350" s="68"/>
      <c r="R350" s="99"/>
    </row>
    <row r="351" spans="1:18" ht="12.75" hidden="1">
      <c r="A351" s="67">
        <v>2345</v>
      </c>
      <c r="B351" s="60">
        <f t="shared" si="15"/>
      </c>
      <c r="C351" s="27" t="s">
        <v>30</v>
      </c>
      <c r="D351" s="28">
        <v>100.97</v>
      </c>
      <c r="E351" s="30">
        <f t="shared" si="14"/>
        <v>111.63</v>
      </c>
      <c r="F351" s="31" t="s">
        <v>34</v>
      </c>
      <c r="G351" s="27">
        <v>5.33</v>
      </c>
      <c r="H351" s="27" t="s">
        <v>31</v>
      </c>
      <c r="I351" s="27" t="s">
        <v>282</v>
      </c>
      <c r="J351" s="27" t="s">
        <v>33</v>
      </c>
      <c r="K351" s="27"/>
      <c r="L351" s="68"/>
      <c r="R351" s="99"/>
    </row>
    <row r="352" spans="1:18" ht="12.75" hidden="1">
      <c r="A352" s="67">
        <v>5302</v>
      </c>
      <c r="B352" s="60">
        <f t="shared" si="15"/>
      </c>
      <c r="C352" s="27" t="s">
        <v>30</v>
      </c>
      <c r="D352" s="28">
        <v>100</v>
      </c>
      <c r="E352" s="30">
        <f t="shared" si="14"/>
        <v>111.6</v>
      </c>
      <c r="F352" s="31" t="s">
        <v>34</v>
      </c>
      <c r="G352" s="28">
        <v>5.8</v>
      </c>
      <c r="H352" s="27" t="s">
        <v>31</v>
      </c>
      <c r="I352" s="27"/>
      <c r="J352" s="27" t="s">
        <v>33</v>
      </c>
      <c r="K352" s="27">
        <v>1</v>
      </c>
      <c r="L352" s="68"/>
      <c r="R352" s="98"/>
    </row>
    <row r="353" spans="1:18" ht="12.75" hidden="1">
      <c r="A353" s="67">
        <v>6430</v>
      </c>
      <c r="B353" s="60">
        <f t="shared" si="15"/>
      </c>
      <c r="C353" s="27" t="s">
        <v>30</v>
      </c>
      <c r="D353" s="28">
        <v>100</v>
      </c>
      <c r="E353" s="28"/>
      <c r="F353" s="31" t="s">
        <v>34</v>
      </c>
      <c r="G353" s="28">
        <v>5</v>
      </c>
      <c r="H353" s="27" t="s">
        <v>408</v>
      </c>
      <c r="I353" s="37" t="s">
        <v>34</v>
      </c>
      <c r="J353" s="27" t="s">
        <v>409</v>
      </c>
      <c r="K353" s="27"/>
      <c r="L353" s="68"/>
      <c r="R353" s="98"/>
    </row>
    <row r="354" spans="1:18" ht="12.75" hidden="1">
      <c r="A354" s="73" t="s">
        <v>507</v>
      </c>
      <c r="B354" s="60">
        <f t="shared" si="15"/>
      </c>
      <c r="C354" s="27" t="s">
        <v>30</v>
      </c>
      <c r="D354" s="58">
        <v>100</v>
      </c>
      <c r="E354" s="30">
        <f aca="true" t="shared" si="16" ref="E354:E359">D354+(G354*2)</f>
        <v>106</v>
      </c>
      <c r="F354" s="31" t="s">
        <v>34</v>
      </c>
      <c r="G354" s="58">
        <v>3</v>
      </c>
      <c r="H354" s="27" t="s">
        <v>31</v>
      </c>
      <c r="I354" s="32"/>
      <c r="J354" s="32" t="s">
        <v>33</v>
      </c>
      <c r="K354" s="32"/>
      <c r="L354" s="68"/>
      <c r="R354" s="98"/>
    </row>
    <row r="355" spans="1:18" ht="12.75" hidden="1">
      <c r="A355" s="70" t="s">
        <v>601</v>
      </c>
      <c r="B355" s="60">
        <f t="shared" si="15"/>
      </c>
      <c r="C355" s="27" t="s">
        <v>30</v>
      </c>
      <c r="D355" s="40">
        <v>100</v>
      </c>
      <c r="E355" s="30">
        <f t="shared" si="16"/>
        <v>103</v>
      </c>
      <c r="F355" s="31" t="s">
        <v>34</v>
      </c>
      <c r="G355" s="40">
        <v>1.5</v>
      </c>
      <c r="H355" s="27" t="s">
        <v>31</v>
      </c>
      <c r="I355" s="32"/>
      <c r="J355" s="32" t="s">
        <v>33</v>
      </c>
      <c r="K355" s="32"/>
      <c r="L355" s="68"/>
      <c r="R355" s="98"/>
    </row>
    <row r="356" spans="1:18" ht="12.75" hidden="1">
      <c r="A356" s="70" t="s">
        <v>644</v>
      </c>
      <c r="B356" s="60">
        <f t="shared" si="15"/>
      </c>
      <c r="C356" s="27" t="s">
        <v>30</v>
      </c>
      <c r="D356" s="40">
        <v>100</v>
      </c>
      <c r="E356" s="30">
        <f t="shared" si="16"/>
        <v>108</v>
      </c>
      <c r="F356" s="31" t="s">
        <v>34</v>
      </c>
      <c r="G356" s="40">
        <v>4</v>
      </c>
      <c r="H356" s="27" t="s">
        <v>31</v>
      </c>
      <c r="I356" s="32"/>
      <c r="J356" s="32" t="s">
        <v>33</v>
      </c>
      <c r="K356" s="32"/>
      <c r="L356" s="68"/>
      <c r="R356" s="98"/>
    </row>
    <row r="357" spans="1:18" ht="12.75" hidden="1">
      <c r="A357" s="70" t="s">
        <v>730</v>
      </c>
      <c r="B357" s="60">
        <f t="shared" si="15"/>
      </c>
      <c r="C357" s="27" t="s">
        <v>30</v>
      </c>
      <c r="D357" s="40">
        <v>100</v>
      </c>
      <c r="E357" s="30">
        <f t="shared" si="16"/>
        <v>105</v>
      </c>
      <c r="F357" s="31" t="s">
        <v>34</v>
      </c>
      <c r="G357" s="40">
        <v>2.5</v>
      </c>
      <c r="H357" s="27" t="s">
        <v>31</v>
      </c>
      <c r="I357" s="32"/>
      <c r="J357" s="32" t="s">
        <v>33</v>
      </c>
      <c r="K357" s="32"/>
      <c r="L357" s="68"/>
      <c r="R357" s="29"/>
    </row>
    <row r="358" spans="1:18" ht="12.75" hidden="1">
      <c r="A358" s="67">
        <v>9874</v>
      </c>
      <c r="B358" s="60">
        <f t="shared" si="15"/>
      </c>
      <c r="C358" s="27" t="s">
        <v>432</v>
      </c>
      <c r="D358" s="28">
        <v>99.8</v>
      </c>
      <c r="E358" s="30">
        <f t="shared" si="16"/>
        <v>106.8</v>
      </c>
      <c r="F358" s="31"/>
      <c r="G358" s="28">
        <v>3.5</v>
      </c>
      <c r="H358" s="27" t="s">
        <v>31</v>
      </c>
      <c r="I358" s="27"/>
      <c r="J358" s="27" t="s">
        <v>33</v>
      </c>
      <c r="K358" s="27"/>
      <c r="L358" s="68" t="s">
        <v>433</v>
      </c>
      <c r="R358" s="98"/>
    </row>
    <row r="359" spans="1:18" ht="12.75" hidden="1">
      <c r="A359" s="67">
        <v>5302</v>
      </c>
      <c r="B359" s="60">
        <f t="shared" si="15"/>
      </c>
      <c r="C359" s="27" t="s">
        <v>30</v>
      </c>
      <c r="D359" s="28">
        <v>99</v>
      </c>
      <c r="E359" s="30">
        <f t="shared" si="16"/>
        <v>110.6</v>
      </c>
      <c r="F359" s="31" t="s">
        <v>34</v>
      </c>
      <c r="G359" s="28">
        <v>5.8</v>
      </c>
      <c r="H359" s="27" t="s">
        <v>31</v>
      </c>
      <c r="I359" s="27"/>
      <c r="J359" s="27" t="s">
        <v>33</v>
      </c>
      <c r="K359" s="27">
        <v>1</v>
      </c>
      <c r="L359" s="68">
        <v>5302</v>
      </c>
      <c r="R359" s="99"/>
    </row>
    <row r="360" spans="1:18" ht="12.75" hidden="1">
      <c r="A360" s="67">
        <v>9922</v>
      </c>
      <c r="B360" s="60">
        <f t="shared" si="15"/>
      </c>
      <c r="C360" s="27" t="s">
        <v>30</v>
      </c>
      <c r="D360" s="28">
        <v>99</v>
      </c>
      <c r="E360" s="30">
        <v>110.6</v>
      </c>
      <c r="F360" s="31"/>
      <c r="G360" s="28">
        <v>5.8</v>
      </c>
      <c r="H360" s="27" t="s">
        <v>384</v>
      </c>
      <c r="I360" s="27"/>
      <c r="J360" s="27" t="s">
        <v>33</v>
      </c>
      <c r="K360" s="27">
        <v>1</v>
      </c>
      <c r="L360" s="68">
        <v>5302</v>
      </c>
      <c r="R360" s="98"/>
    </row>
    <row r="361" spans="1:18" ht="12.75" hidden="1">
      <c r="A361" s="67">
        <v>2241</v>
      </c>
      <c r="B361" s="60">
        <f t="shared" si="15"/>
        <v>1</v>
      </c>
      <c r="C361" s="27" t="s">
        <v>30</v>
      </c>
      <c r="D361" s="28">
        <v>98.02</v>
      </c>
      <c r="E361" s="30">
        <f>D361+(G361*2)</f>
        <v>105.08</v>
      </c>
      <c r="F361" s="31" t="s">
        <v>34</v>
      </c>
      <c r="G361" s="28">
        <v>3.53</v>
      </c>
      <c r="H361" s="27" t="s">
        <v>31</v>
      </c>
      <c r="I361" s="27" t="s">
        <v>202</v>
      </c>
      <c r="J361" s="27" t="s">
        <v>33</v>
      </c>
      <c r="K361" s="27"/>
      <c r="L361" s="68"/>
      <c r="R361" s="98"/>
    </row>
    <row r="362" spans="1:18" ht="12.75" hidden="1">
      <c r="A362" s="67">
        <v>5650</v>
      </c>
      <c r="B362" s="60">
        <f t="shared" si="15"/>
      </c>
      <c r="C362" s="27" t="s">
        <v>30</v>
      </c>
      <c r="D362" s="28">
        <v>97.82</v>
      </c>
      <c r="E362" s="28">
        <v>111.82</v>
      </c>
      <c r="F362" s="31" t="s">
        <v>34</v>
      </c>
      <c r="G362" s="28">
        <v>7</v>
      </c>
      <c r="H362" s="27" t="s">
        <v>384</v>
      </c>
      <c r="I362" s="37" t="s">
        <v>34</v>
      </c>
      <c r="J362" s="27" t="s">
        <v>33</v>
      </c>
      <c r="K362" s="27"/>
      <c r="L362" s="68"/>
      <c r="R362" s="98"/>
    </row>
    <row r="363" spans="1:18" ht="12.75" hidden="1">
      <c r="A363" s="67">
        <v>2344</v>
      </c>
      <c r="B363" s="60">
        <f t="shared" si="15"/>
      </c>
      <c r="C363" s="27" t="s">
        <v>30</v>
      </c>
      <c r="D363" s="28">
        <v>97.79</v>
      </c>
      <c r="E363" s="30">
        <f aca="true" t="shared" si="17" ref="E363:E383">D363+(G363*2)</f>
        <v>108.45</v>
      </c>
      <c r="F363" s="31" t="s">
        <v>34</v>
      </c>
      <c r="G363" s="27">
        <v>5.33</v>
      </c>
      <c r="H363" s="27" t="s">
        <v>31</v>
      </c>
      <c r="I363" s="27" t="s">
        <v>281</v>
      </c>
      <c r="J363" s="27" t="s">
        <v>33</v>
      </c>
      <c r="K363" s="27"/>
      <c r="L363" s="68"/>
      <c r="R363" s="99"/>
    </row>
    <row r="364" spans="1:18" ht="12.75" hidden="1">
      <c r="A364" s="67">
        <v>9649</v>
      </c>
      <c r="B364" s="60">
        <f t="shared" si="15"/>
      </c>
      <c r="C364" s="27" t="s">
        <v>30</v>
      </c>
      <c r="D364" s="28">
        <v>96</v>
      </c>
      <c r="E364" s="30">
        <f t="shared" si="17"/>
        <v>100</v>
      </c>
      <c r="F364" s="31" t="s">
        <v>34</v>
      </c>
      <c r="G364" s="28">
        <v>2</v>
      </c>
      <c r="H364" s="27" t="s">
        <v>31</v>
      </c>
      <c r="I364" s="27"/>
      <c r="J364" s="27" t="s">
        <v>33</v>
      </c>
      <c r="K364" s="27"/>
      <c r="L364" s="68"/>
      <c r="R364" s="98"/>
    </row>
    <row r="365" spans="1:18" ht="12.75" hidden="1">
      <c r="A365" s="70" t="s">
        <v>696</v>
      </c>
      <c r="B365" s="60">
        <f t="shared" si="15"/>
      </c>
      <c r="C365" s="27" t="s">
        <v>30</v>
      </c>
      <c r="D365" s="40">
        <v>96</v>
      </c>
      <c r="E365" s="30">
        <f t="shared" si="17"/>
        <v>102</v>
      </c>
      <c r="F365" s="31" t="s">
        <v>34</v>
      </c>
      <c r="G365" s="40">
        <v>3</v>
      </c>
      <c r="H365" s="27" t="s">
        <v>31</v>
      </c>
      <c r="I365" s="32"/>
      <c r="J365" s="32" t="s">
        <v>33</v>
      </c>
      <c r="K365" s="32"/>
      <c r="L365" s="68"/>
      <c r="R365" s="98"/>
    </row>
    <row r="366" spans="1:18" ht="12.75" hidden="1">
      <c r="A366" s="67">
        <v>5507</v>
      </c>
      <c r="B366" s="60">
        <f t="shared" si="15"/>
      </c>
      <c r="C366" s="27" t="s">
        <v>30</v>
      </c>
      <c r="D366" s="28">
        <v>95.25</v>
      </c>
      <c r="E366" s="30">
        <f t="shared" si="17"/>
        <v>101.05</v>
      </c>
      <c r="F366" s="31" t="s">
        <v>34</v>
      </c>
      <c r="G366" s="28">
        <v>2.9</v>
      </c>
      <c r="H366" s="27" t="s">
        <v>31</v>
      </c>
      <c r="I366" s="27"/>
      <c r="J366" s="27" t="s">
        <v>33</v>
      </c>
      <c r="K366" s="27">
        <v>1</v>
      </c>
      <c r="L366" s="68">
        <v>5507</v>
      </c>
      <c r="R366" s="29"/>
    </row>
    <row r="367" spans="1:18" ht="12.75" hidden="1">
      <c r="A367" s="67">
        <v>5363</v>
      </c>
      <c r="B367" s="60">
        <f t="shared" si="15"/>
      </c>
      <c r="C367" s="27" t="s">
        <v>30</v>
      </c>
      <c r="D367" s="28">
        <v>95</v>
      </c>
      <c r="E367" s="30">
        <f t="shared" si="17"/>
        <v>101</v>
      </c>
      <c r="F367" s="31" t="s">
        <v>34</v>
      </c>
      <c r="G367" s="28">
        <v>3</v>
      </c>
      <c r="H367" s="27" t="s">
        <v>31</v>
      </c>
      <c r="I367" s="27"/>
      <c r="J367" s="27" t="s">
        <v>33</v>
      </c>
      <c r="K367" s="27">
        <v>1</v>
      </c>
      <c r="L367" s="68">
        <v>5363</v>
      </c>
      <c r="R367" s="29"/>
    </row>
    <row r="368" spans="1:18" ht="12.75" hidden="1">
      <c r="A368" s="67">
        <v>6012</v>
      </c>
      <c r="B368" s="60">
        <f t="shared" si="15"/>
      </c>
      <c r="C368" s="27" t="s">
        <v>30</v>
      </c>
      <c r="D368" s="28">
        <v>95</v>
      </c>
      <c r="E368" s="30">
        <f t="shared" si="17"/>
        <v>101</v>
      </c>
      <c r="F368" s="31"/>
      <c r="G368" s="28">
        <v>3</v>
      </c>
      <c r="H368" s="27" t="s">
        <v>31</v>
      </c>
      <c r="I368" s="27"/>
      <c r="J368" s="27" t="s">
        <v>33</v>
      </c>
      <c r="K368" s="27"/>
      <c r="L368" s="68" t="s">
        <v>418</v>
      </c>
      <c r="R368" s="99"/>
    </row>
    <row r="369" spans="1:18" ht="12.75" hidden="1">
      <c r="A369" s="67">
        <v>9101</v>
      </c>
      <c r="B369" s="60">
        <f t="shared" si="15"/>
      </c>
      <c r="C369" s="27" t="s">
        <v>30</v>
      </c>
      <c r="D369" s="28">
        <v>95</v>
      </c>
      <c r="E369" s="30">
        <f t="shared" si="17"/>
        <v>105</v>
      </c>
      <c r="F369" s="31"/>
      <c r="G369" s="40">
        <v>5</v>
      </c>
      <c r="H369" s="27" t="s">
        <v>31</v>
      </c>
      <c r="I369" s="27"/>
      <c r="J369" s="27" t="s">
        <v>33</v>
      </c>
      <c r="K369" s="27"/>
      <c r="L369" s="68">
        <v>427</v>
      </c>
      <c r="R369" s="102"/>
    </row>
    <row r="370" spans="1:18" ht="12.75" hidden="1">
      <c r="A370" s="67">
        <v>2044</v>
      </c>
      <c r="B370" s="60">
        <f t="shared" si="15"/>
      </c>
      <c r="C370" s="27" t="s">
        <v>30</v>
      </c>
      <c r="D370" s="28">
        <v>94.97</v>
      </c>
      <c r="E370" s="30">
        <f t="shared" si="17"/>
        <v>98.53</v>
      </c>
      <c r="F370" s="31" t="s">
        <v>34</v>
      </c>
      <c r="G370" s="28">
        <v>1.78</v>
      </c>
      <c r="H370" s="27" t="s">
        <v>31</v>
      </c>
      <c r="I370" s="32" t="s">
        <v>78</v>
      </c>
      <c r="J370" s="32" t="s">
        <v>33</v>
      </c>
      <c r="K370" s="32"/>
      <c r="L370" s="68"/>
      <c r="R370" s="98"/>
    </row>
    <row r="371" spans="1:18" ht="12.75" hidden="1">
      <c r="A371" s="67">
        <v>2154</v>
      </c>
      <c r="B371" s="60">
        <f t="shared" si="15"/>
      </c>
      <c r="C371" s="27" t="s">
        <v>30</v>
      </c>
      <c r="D371" s="28">
        <v>94.92</v>
      </c>
      <c r="E371" s="30">
        <f t="shared" si="17"/>
        <v>100.16</v>
      </c>
      <c r="F371" s="31" t="s">
        <v>34</v>
      </c>
      <c r="G371" s="28">
        <v>2.62</v>
      </c>
      <c r="H371" s="27" t="s">
        <v>31</v>
      </c>
      <c r="I371" s="32" t="s">
        <v>137</v>
      </c>
      <c r="J371" s="32" t="s">
        <v>33</v>
      </c>
      <c r="K371" s="32"/>
      <c r="L371" s="68"/>
      <c r="R371" s="99"/>
    </row>
    <row r="372" spans="1:18" ht="12.75" hidden="1">
      <c r="A372" s="67">
        <v>2240</v>
      </c>
      <c r="B372" s="60">
        <f t="shared" si="15"/>
        <v>1</v>
      </c>
      <c r="C372" s="27" t="s">
        <v>30</v>
      </c>
      <c r="D372" s="28">
        <v>94.84</v>
      </c>
      <c r="E372" s="30">
        <f t="shared" si="17"/>
        <v>101.9</v>
      </c>
      <c r="F372" s="31" t="s">
        <v>34</v>
      </c>
      <c r="G372" s="27">
        <v>3.53</v>
      </c>
      <c r="H372" s="27" t="s">
        <v>31</v>
      </c>
      <c r="I372" s="27" t="s">
        <v>201</v>
      </c>
      <c r="J372" s="27" t="s">
        <v>33</v>
      </c>
      <c r="K372" s="27"/>
      <c r="L372" s="68"/>
      <c r="R372" s="99"/>
    </row>
    <row r="373" spans="1:18" ht="12.75" hidden="1">
      <c r="A373" s="67">
        <v>2343</v>
      </c>
      <c r="B373" s="60">
        <f t="shared" si="15"/>
      </c>
      <c r="C373" s="27" t="s">
        <v>30</v>
      </c>
      <c r="D373" s="28">
        <v>94.62</v>
      </c>
      <c r="E373" s="30">
        <f t="shared" si="17"/>
        <v>105.28</v>
      </c>
      <c r="F373" s="31" t="s">
        <v>34</v>
      </c>
      <c r="G373" s="27">
        <v>5.33</v>
      </c>
      <c r="H373" s="27" t="s">
        <v>31</v>
      </c>
      <c r="I373" s="27" t="s">
        <v>280</v>
      </c>
      <c r="J373" s="27" t="s">
        <v>33</v>
      </c>
      <c r="K373" s="27"/>
      <c r="L373" s="68"/>
      <c r="R373" s="98"/>
    </row>
    <row r="374" spans="1:18" ht="12.75" hidden="1">
      <c r="A374" s="70" t="s">
        <v>860</v>
      </c>
      <c r="B374" s="60">
        <f t="shared" si="15"/>
      </c>
      <c r="C374" s="27" t="s">
        <v>30</v>
      </c>
      <c r="D374" s="40">
        <v>94.6</v>
      </c>
      <c r="E374" s="30">
        <f t="shared" si="17"/>
        <v>106</v>
      </c>
      <c r="F374" s="31" t="s">
        <v>34</v>
      </c>
      <c r="G374" s="40">
        <v>5.7</v>
      </c>
      <c r="H374" s="27" t="s">
        <v>31</v>
      </c>
      <c r="I374" s="32"/>
      <c r="J374" s="32" t="s">
        <v>33</v>
      </c>
      <c r="K374" s="32"/>
      <c r="L374" s="68"/>
      <c r="R374" s="99"/>
    </row>
    <row r="375" spans="1:18" ht="12.75" hidden="1">
      <c r="A375" s="74">
        <v>5352</v>
      </c>
      <c r="B375" s="60">
        <f t="shared" si="15"/>
      </c>
      <c r="C375" s="46" t="s">
        <v>30</v>
      </c>
      <c r="D375" s="47">
        <v>94.5</v>
      </c>
      <c r="E375" s="48">
        <f t="shared" si="17"/>
        <v>106.5</v>
      </c>
      <c r="F375" s="49" t="s">
        <v>34</v>
      </c>
      <c r="G375" s="47">
        <v>6</v>
      </c>
      <c r="H375" s="46" t="s">
        <v>31</v>
      </c>
      <c r="I375" s="46"/>
      <c r="J375" s="46" t="s">
        <v>33</v>
      </c>
      <c r="K375" s="46">
        <v>2</v>
      </c>
      <c r="L375" s="75">
        <v>5352</v>
      </c>
      <c r="R375" s="29"/>
    </row>
    <row r="376" spans="1:18" ht="12.75" hidden="1">
      <c r="A376" s="67">
        <v>90033</v>
      </c>
      <c r="B376" s="60">
        <f t="shared" si="15"/>
      </c>
      <c r="C376" s="27" t="s">
        <v>30</v>
      </c>
      <c r="D376" s="28">
        <v>94</v>
      </c>
      <c r="E376" s="30">
        <f t="shared" si="17"/>
        <v>99</v>
      </c>
      <c r="F376" s="31" t="s">
        <v>34</v>
      </c>
      <c r="G376" s="28">
        <v>2.5</v>
      </c>
      <c r="H376" s="27" t="s">
        <v>31</v>
      </c>
      <c r="I376" s="27"/>
      <c r="J376" s="27" t="s">
        <v>33</v>
      </c>
      <c r="K376" s="27"/>
      <c r="L376" s="68">
        <v>90033</v>
      </c>
      <c r="R376" s="29"/>
    </row>
    <row r="377" spans="1:18" ht="12.75" hidden="1">
      <c r="A377" s="70" t="s">
        <v>596</v>
      </c>
      <c r="B377" s="60">
        <f t="shared" si="15"/>
      </c>
      <c r="C377" s="27" t="s">
        <v>30</v>
      </c>
      <c r="D377" s="40">
        <v>94</v>
      </c>
      <c r="E377" s="30">
        <f t="shared" si="17"/>
        <v>100</v>
      </c>
      <c r="F377" s="31" t="s">
        <v>34</v>
      </c>
      <c r="G377" s="40">
        <v>3</v>
      </c>
      <c r="H377" s="27" t="s">
        <v>31</v>
      </c>
      <c r="I377" s="32"/>
      <c r="J377" s="32" t="s">
        <v>33</v>
      </c>
      <c r="K377" s="32"/>
      <c r="L377" s="68"/>
      <c r="R377" s="99"/>
    </row>
    <row r="378" spans="1:18" ht="12.75" hidden="1">
      <c r="A378" s="70" t="s">
        <v>652</v>
      </c>
      <c r="B378" s="60">
        <f t="shared" si="15"/>
      </c>
      <c r="C378" s="27" t="s">
        <v>30</v>
      </c>
      <c r="D378" s="57">
        <v>93.2</v>
      </c>
      <c r="E378" s="30">
        <f t="shared" si="17"/>
        <v>112.2</v>
      </c>
      <c r="F378" s="31" t="s">
        <v>34</v>
      </c>
      <c r="G378" s="40">
        <v>9.5</v>
      </c>
      <c r="H378" s="27" t="s">
        <v>31</v>
      </c>
      <c r="I378" s="32"/>
      <c r="J378" s="32" t="s">
        <v>33</v>
      </c>
      <c r="K378" s="32"/>
      <c r="L378" s="68"/>
      <c r="R378" s="98"/>
    </row>
    <row r="379" spans="1:18" ht="12.75" hidden="1">
      <c r="A379" s="67">
        <v>5506</v>
      </c>
      <c r="B379" s="60">
        <f t="shared" si="15"/>
      </c>
      <c r="C379" s="27" t="s">
        <v>30</v>
      </c>
      <c r="D379" s="28">
        <v>92</v>
      </c>
      <c r="E379" s="30">
        <f t="shared" si="17"/>
        <v>98</v>
      </c>
      <c r="F379" s="31" t="s">
        <v>34</v>
      </c>
      <c r="G379" s="28">
        <v>3</v>
      </c>
      <c r="H379" s="27" t="s">
        <v>31</v>
      </c>
      <c r="I379" s="27"/>
      <c r="J379" s="27" t="s">
        <v>33</v>
      </c>
      <c r="K379" s="27">
        <v>10</v>
      </c>
      <c r="L379" s="68">
        <v>7089</v>
      </c>
      <c r="R379" s="98"/>
    </row>
    <row r="380" spans="1:18" ht="12.75" hidden="1">
      <c r="A380" s="70" t="s">
        <v>778</v>
      </c>
      <c r="B380" s="60">
        <f t="shared" si="15"/>
      </c>
      <c r="C380" s="27" t="s">
        <v>30</v>
      </c>
      <c r="D380" s="40">
        <v>92</v>
      </c>
      <c r="E380" s="30">
        <f t="shared" si="17"/>
        <v>95.6</v>
      </c>
      <c r="F380" s="31" t="s">
        <v>34</v>
      </c>
      <c r="G380" s="40">
        <v>1.8</v>
      </c>
      <c r="H380" s="27" t="s">
        <v>31</v>
      </c>
      <c r="I380" s="32"/>
      <c r="J380" s="32" t="s">
        <v>33</v>
      </c>
      <c r="K380" s="32"/>
      <c r="L380" s="68"/>
      <c r="R380" s="99"/>
    </row>
    <row r="381" spans="1:18" ht="12.75" hidden="1">
      <c r="A381" s="67">
        <v>2239</v>
      </c>
      <c r="B381" s="60">
        <f t="shared" si="15"/>
        <v>1</v>
      </c>
      <c r="C381" s="27" t="s">
        <v>30</v>
      </c>
      <c r="D381" s="28">
        <v>91.67</v>
      </c>
      <c r="E381" s="30">
        <f t="shared" si="17"/>
        <v>98.73</v>
      </c>
      <c r="F381" s="31" t="s">
        <v>34</v>
      </c>
      <c r="G381" s="27">
        <v>3.53</v>
      </c>
      <c r="H381" s="27" t="s">
        <v>31</v>
      </c>
      <c r="I381" s="27" t="s">
        <v>200</v>
      </c>
      <c r="J381" s="27" t="s">
        <v>33</v>
      </c>
      <c r="K381" s="27"/>
      <c r="L381" s="68"/>
      <c r="R381" s="99"/>
    </row>
    <row r="382" spans="1:18" ht="12.75" hidden="1">
      <c r="A382" s="67">
        <v>2342</v>
      </c>
      <c r="B382" s="60">
        <f t="shared" si="15"/>
      </c>
      <c r="C382" s="27" t="s">
        <v>30</v>
      </c>
      <c r="D382" s="28">
        <v>91.44</v>
      </c>
      <c r="E382" s="30">
        <f t="shared" si="17"/>
        <v>102.1</v>
      </c>
      <c r="F382" s="31" t="s">
        <v>34</v>
      </c>
      <c r="G382" s="27">
        <v>5.33</v>
      </c>
      <c r="H382" s="27" t="s">
        <v>31</v>
      </c>
      <c r="I382" s="27" t="s">
        <v>279</v>
      </c>
      <c r="J382" s="27" t="s">
        <v>33</v>
      </c>
      <c r="K382" s="27"/>
      <c r="L382" s="68"/>
      <c r="R382" s="98"/>
    </row>
    <row r="383" spans="1:18" ht="12.75" hidden="1">
      <c r="A383" s="70" t="s">
        <v>776</v>
      </c>
      <c r="B383" s="60">
        <f t="shared" si="15"/>
      </c>
      <c r="C383" s="27" t="s">
        <v>30</v>
      </c>
      <c r="D383" s="40">
        <v>90.4</v>
      </c>
      <c r="E383" s="30">
        <f t="shared" si="17"/>
        <v>98.2</v>
      </c>
      <c r="F383" s="31" t="s">
        <v>34</v>
      </c>
      <c r="G383" s="40">
        <v>3.9</v>
      </c>
      <c r="H383" s="27" t="s">
        <v>31</v>
      </c>
      <c r="I383" s="32"/>
      <c r="J383" s="32" t="s">
        <v>33</v>
      </c>
      <c r="K383" s="32"/>
      <c r="L383" s="68"/>
      <c r="R383" s="98"/>
    </row>
    <row r="384" spans="1:18" ht="12.75" hidden="1">
      <c r="A384" s="67">
        <v>6464</v>
      </c>
      <c r="B384" s="60">
        <f t="shared" si="15"/>
      </c>
      <c r="C384" s="27" t="s">
        <v>30</v>
      </c>
      <c r="D384" s="28">
        <v>90</v>
      </c>
      <c r="E384" s="28"/>
      <c r="F384" s="31" t="s">
        <v>34</v>
      </c>
      <c r="G384" s="28">
        <v>5</v>
      </c>
      <c r="H384" s="27" t="s">
        <v>408</v>
      </c>
      <c r="I384" s="37" t="s">
        <v>34</v>
      </c>
      <c r="J384" s="27" t="s">
        <v>409</v>
      </c>
      <c r="K384" s="27"/>
      <c r="L384" s="68"/>
      <c r="R384" s="98"/>
    </row>
    <row r="385" spans="1:18" ht="12.75" hidden="1">
      <c r="A385" s="67">
        <v>5504</v>
      </c>
      <c r="B385" s="60">
        <f t="shared" si="15"/>
      </c>
      <c r="C385" s="27" t="s">
        <v>30</v>
      </c>
      <c r="D385" s="28">
        <v>89.33</v>
      </c>
      <c r="E385" s="30">
        <f aca="true" t="shared" si="18" ref="E385:E421">D385+(G385*2)</f>
        <v>100.73</v>
      </c>
      <c r="F385" s="31" t="s">
        <v>34</v>
      </c>
      <c r="G385" s="28">
        <v>5.7</v>
      </c>
      <c r="H385" s="27" t="s">
        <v>31</v>
      </c>
      <c r="I385" s="27"/>
      <c r="J385" s="27" t="s">
        <v>33</v>
      </c>
      <c r="K385" s="27">
        <v>5</v>
      </c>
      <c r="L385" s="68">
        <v>7135</v>
      </c>
      <c r="R385" s="98"/>
    </row>
    <row r="386" spans="1:18" ht="12.75" hidden="1">
      <c r="A386" s="70" t="s">
        <v>470</v>
      </c>
      <c r="B386" s="60">
        <f t="shared" si="15"/>
      </c>
      <c r="C386" s="27" t="s">
        <v>30</v>
      </c>
      <c r="D386" s="40">
        <v>89</v>
      </c>
      <c r="E386" s="30">
        <f t="shared" si="18"/>
        <v>95</v>
      </c>
      <c r="F386" s="31" t="s">
        <v>34</v>
      </c>
      <c r="G386" s="40">
        <v>3</v>
      </c>
      <c r="H386" s="27" t="s">
        <v>31</v>
      </c>
      <c r="I386" s="32"/>
      <c r="J386" s="32" t="s">
        <v>33</v>
      </c>
      <c r="K386" s="32"/>
      <c r="L386" s="68"/>
      <c r="R386" s="29"/>
    </row>
    <row r="387" spans="1:18" ht="12.75" hidden="1">
      <c r="A387" s="70" t="s">
        <v>559</v>
      </c>
      <c r="B387" s="60">
        <f t="shared" si="15"/>
      </c>
      <c r="C387" s="27" t="s">
        <v>30</v>
      </c>
      <c r="D387" s="40">
        <v>89</v>
      </c>
      <c r="E387" s="30">
        <f t="shared" si="18"/>
        <v>100.4</v>
      </c>
      <c r="F387" s="31" t="s">
        <v>34</v>
      </c>
      <c r="G387" s="40">
        <v>5.7</v>
      </c>
      <c r="H387" s="27" t="s">
        <v>31</v>
      </c>
      <c r="I387" s="32"/>
      <c r="J387" s="32" t="s">
        <v>33</v>
      </c>
      <c r="K387" s="32"/>
      <c r="L387" s="68"/>
      <c r="R387" s="29"/>
    </row>
    <row r="388" spans="1:18" ht="12.75" hidden="1">
      <c r="A388" s="67">
        <v>1849</v>
      </c>
      <c r="B388" s="60">
        <f t="shared" si="15"/>
      </c>
      <c r="C388" s="27" t="s">
        <v>30</v>
      </c>
      <c r="D388" s="28">
        <v>88.8</v>
      </c>
      <c r="E388" s="30">
        <f t="shared" si="18"/>
        <v>100.8</v>
      </c>
      <c r="F388" s="31" t="s">
        <v>34</v>
      </c>
      <c r="G388" s="28">
        <v>6</v>
      </c>
      <c r="H388" s="27" t="s">
        <v>31</v>
      </c>
      <c r="I388" s="27"/>
      <c r="J388" s="27" t="s">
        <v>33</v>
      </c>
      <c r="K388" s="27">
        <v>5</v>
      </c>
      <c r="L388" s="68">
        <v>1849</v>
      </c>
      <c r="R388" s="99"/>
    </row>
    <row r="389" spans="1:18" ht="12.75" hidden="1">
      <c r="A389" s="67">
        <v>2043</v>
      </c>
      <c r="B389" s="60">
        <f t="shared" si="15"/>
      </c>
      <c r="C389" s="27" t="s">
        <v>30</v>
      </c>
      <c r="D389" s="28">
        <v>88.62</v>
      </c>
      <c r="E389" s="30">
        <f t="shared" si="18"/>
        <v>92.18</v>
      </c>
      <c r="F389" s="31" t="s">
        <v>34</v>
      </c>
      <c r="G389" s="28">
        <v>1.78</v>
      </c>
      <c r="H389" s="27" t="s">
        <v>31</v>
      </c>
      <c r="I389" s="32" t="s">
        <v>77</v>
      </c>
      <c r="J389" s="32" t="s">
        <v>33</v>
      </c>
      <c r="K389" s="32"/>
      <c r="L389" s="68"/>
      <c r="R389" s="98"/>
    </row>
    <row r="390" spans="1:18" ht="12.75" hidden="1">
      <c r="A390" s="67">
        <v>2153</v>
      </c>
      <c r="B390" s="60">
        <f t="shared" si="15"/>
      </c>
      <c r="C390" s="27" t="s">
        <v>30</v>
      </c>
      <c r="D390" s="28">
        <v>88.57</v>
      </c>
      <c r="E390" s="30">
        <f t="shared" si="18"/>
        <v>93.80999999999999</v>
      </c>
      <c r="F390" s="31" t="s">
        <v>34</v>
      </c>
      <c r="G390" s="28">
        <v>2.62</v>
      </c>
      <c r="H390" s="27" t="s">
        <v>31</v>
      </c>
      <c r="I390" s="32" t="s">
        <v>136</v>
      </c>
      <c r="J390" s="32" t="s">
        <v>33</v>
      </c>
      <c r="K390" s="32"/>
      <c r="L390" s="68"/>
      <c r="R390" s="99"/>
    </row>
    <row r="391" spans="1:18" ht="12.75" hidden="1">
      <c r="A391" s="67">
        <v>1140</v>
      </c>
      <c r="B391" s="60">
        <f t="shared" si="15"/>
      </c>
      <c r="C391" s="27" t="s">
        <v>30</v>
      </c>
      <c r="D391" s="28">
        <v>88.5</v>
      </c>
      <c r="E391" s="30">
        <f t="shared" si="18"/>
        <v>100.5</v>
      </c>
      <c r="F391" s="31" t="s">
        <v>34</v>
      </c>
      <c r="G391" s="28">
        <v>6</v>
      </c>
      <c r="H391" s="27" t="s">
        <v>31</v>
      </c>
      <c r="I391" s="27"/>
      <c r="J391" s="27" t="s">
        <v>33</v>
      </c>
      <c r="K391" s="27">
        <v>9</v>
      </c>
      <c r="L391" s="68">
        <v>7002</v>
      </c>
      <c r="R391" s="99"/>
    </row>
    <row r="392" spans="1:18" ht="12.75" hidden="1">
      <c r="A392" s="67">
        <v>2238</v>
      </c>
      <c r="B392" s="60">
        <f t="shared" si="15"/>
        <v>1</v>
      </c>
      <c r="C392" s="27" t="s">
        <v>30</v>
      </c>
      <c r="D392" s="28">
        <v>88.49</v>
      </c>
      <c r="E392" s="30">
        <f t="shared" si="18"/>
        <v>95.55</v>
      </c>
      <c r="F392" s="31" t="s">
        <v>34</v>
      </c>
      <c r="G392" s="27">
        <v>3.53</v>
      </c>
      <c r="H392" s="27" t="s">
        <v>31</v>
      </c>
      <c r="I392" s="27" t="s">
        <v>199</v>
      </c>
      <c r="J392" s="27" t="s">
        <v>33</v>
      </c>
      <c r="K392" s="27"/>
      <c r="L392" s="68"/>
      <c r="R392" s="98"/>
    </row>
    <row r="393" spans="1:18" ht="12.75" hidden="1">
      <c r="A393" s="67">
        <v>2341</v>
      </c>
      <c r="B393" s="60">
        <f t="shared" si="15"/>
      </c>
      <c r="C393" s="27" t="s">
        <v>30</v>
      </c>
      <c r="D393" s="28">
        <v>88.27</v>
      </c>
      <c r="E393" s="30">
        <f t="shared" si="18"/>
        <v>98.92999999999999</v>
      </c>
      <c r="F393" s="31" t="s">
        <v>34</v>
      </c>
      <c r="G393" s="27">
        <v>5.33</v>
      </c>
      <c r="H393" s="27" t="s">
        <v>31</v>
      </c>
      <c r="I393" s="27" t="s">
        <v>278</v>
      </c>
      <c r="J393" s="27" t="s">
        <v>33</v>
      </c>
      <c r="K393" s="27"/>
      <c r="L393" s="68"/>
      <c r="R393" s="99"/>
    </row>
    <row r="394" spans="1:18" ht="12.75" hidden="1">
      <c r="A394" s="70" t="s">
        <v>690</v>
      </c>
      <c r="B394" s="60">
        <f t="shared" si="15"/>
      </c>
      <c r="C394" s="27" t="s">
        <v>30</v>
      </c>
      <c r="D394" s="40">
        <v>86.5</v>
      </c>
      <c r="E394" s="30">
        <f t="shared" si="18"/>
        <v>97.1</v>
      </c>
      <c r="F394" s="31" t="s">
        <v>34</v>
      </c>
      <c r="G394" s="40">
        <v>5.3</v>
      </c>
      <c r="H394" s="27" t="s">
        <v>31</v>
      </c>
      <c r="I394" s="32"/>
      <c r="J394" s="32" t="s">
        <v>33</v>
      </c>
      <c r="K394" s="32"/>
      <c r="L394" s="68"/>
      <c r="R394" s="29"/>
    </row>
    <row r="395" spans="1:18" ht="12.75" hidden="1">
      <c r="A395" s="67">
        <v>6028</v>
      </c>
      <c r="B395" s="60">
        <f t="shared" si="15"/>
      </c>
      <c r="C395" s="27" t="s">
        <v>30</v>
      </c>
      <c r="D395" s="28">
        <v>86</v>
      </c>
      <c r="E395" s="30">
        <f t="shared" si="18"/>
        <v>90</v>
      </c>
      <c r="F395" s="31" t="s">
        <v>34</v>
      </c>
      <c r="G395" s="28">
        <v>2</v>
      </c>
      <c r="H395" s="27" t="s">
        <v>31</v>
      </c>
      <c r="I395" s="32"/>
      <c r="J395" s="32" t="s">
        <v>33</v>
      </c>
      <c r="K395" s="32">
        <v>10</v>
      </c>
      <c r="L395" s="68">
        <v>7101</v>
      </c>
      <c r="R395" s="98"/>
    </row>
    <row r="396" spans="1:18" ht="12.75" hidden="1">
      <c r="A396" s="70" t="s">
        <v>625</v>
      </c>
      <c r="B396" s="60">
        <f t="shared" si="15"/>
      </c>
      <c r="C396" s="27" t="s">
        <v>30</v>
      </c>
      <c r="D396" s="40">
        <v>86</v>
      </c>
      <c r="E396" s="30">
        <f t="shared" si="18"/>
        <v>91</v>
      </c>
      <c r="F396" s="31" t="s">
        <v>34</v>
      </c>
      <c r="G396" s="40">
        <v>2.5</v>
      </c>
      <c r="H396" s="27" t="s">
        <v>31</v>
      </c>
      <c r="I396" s="32"/>
      <c r="J396" s="32" t="s">
        <v>33</v>
      </c>
      <c r="K396" s="32"/>
      <c r="L396" s="68"/>
      <c r="R396" s="98"/>
    </row>
    <row r="397" spans="1:18" ht="12.75" hidden="1">
      <c r="A397" s="70" t="s">
        <v>902</v>
      </c>
      <c r="B397" s="60">
        <f t="shared" si="15"/>
      </c>
      <c r="C397" s="27" t="s">
        <v>30</v>
      </c>
      <c r="D397" s="40">
        <v>86</v>
      </c>
      <c r="E397" s="30">
        <f t="shared" si="18"/>
        <v>92</v>
      </c>
      <c r="F397" s="31" t="s">
        <v>34</v>
      </c>
      <c r="G397" s="40">
        <v>3</v>
      </c>
      <c r="H397" s="27" t="s">
        <v>31</v>
      </c>
      <c r="I397" s="32"/>
      <c r="J397" s="32" t="s">
        <v>33</v>
      </c>
      <c r="K397" s="32"/>
      <c r="L397" s="68"/>
      <c r="R397" s="103"/>
    </row>
    <row r="398" spans="1:18" ht="12.75" hidden="1">
      <c r="A398" s="67" t="s">
        <v>915</v>
      </c>
      <c r="B398" s="60">
        <f t="shared" si="15"/>
      </c>
      <c r="C398" s="27" t="s">
        <v>30</v>
      </c>
      <c r="D398" s="28">
        <v>86</v>
      </c>
      <c r="E398" s="30">
        <f t="shared" si="18"/>
        <v>104.6</v>
      </c>
      <c r="F398" s="31" t="s">
        <v>34</v>
      </c>
      <c r="G398" s="28">
        <v>9.3</v>
      </c>
      <c r="H398" s="27" t="s">
        <v>916</v>
      </c>
      <c r="I398" s="27" t="s">
        <v>917</v>
      </c>
      <c r="J398" s="27" t="s">
        <v>33</v>
      </c>
      <c r="K398" s="27"/>
      <c r="L398" s="68" t="s">
        <v>918</v>
      </c>
      <c r="R398" s="98"/>
    </row>
    <row r="399" spans="1:18" ht="12.75" hidden="1">
      <c r="A399" s="70" t="s">
        <v>928</v>
      </c>
      <c r="B399" s="60">
        <f t="shared" si="15"/>
      </c>
      <c r="C399" s="27" t="s">
        <v>30</v>
      </c>
      <c r="D399" s="40">
        <v>85.5</v>
      </c>
      <c r="E399" s="30">
        <f t="shared" si="18"/>
        <v>96.1</v>
      </c>
      <c r="F399" s="31" t="s">
        <v>34</v>
      </c>
      <c r="G399" s="40">
        <v>5.3</v>
      </c>
      <c r="H399" s="27" t="s">
        <v>927</v>
      </c>
      <c r="I399" s="32"/>
      <c r="J399" s="32" t="s">
        <v>33</v>
      </c>
      <c r="K399" s="32"/>
      <c r="L399" s="68"/>
      <c r="R399" s="99"/>
    </row>
    <row r="400" spans="1:18" ht="12.75" hidden="1">
      <c r="A400" s="67">
        <v>2237</v>
      </c>
      <c r="B400" s="60">
        <f t="shared" si="15"/>
        <v>1</v>
      </c>
      <c r="C400" s="27" t="s">
        <v>30</v>
      </c>
      <c r="D400" s="28">
        <v>85.32</v>
      </c>
      <c r="E400" s="30">
        <f t="shared" si="18"/>
        <v>92.38</v>
      </c>
      <c r="F400" s="31" t="s">
        <v>34</v>
      </c>
      <c r="G400" s="27">
        <v>3.53</v>
      </c>
      <c r="H400" s="27" t="s">
        <v>31</v>
      </c>
      <c r="I400" s="27" t="s">
        <v>198</v>
      </c>
      <c r="J400" s="27" t="s">
        <v>33</v>
      </c>
      <c r="K400" s="27"/>
      <c r="L400" s="68"/>
      <c r="R400" s="99"/>
    </row>
    <row r="401" spans="1:18" ht="12.75" hidden="1">
      <c r="A401" s="67">
        <v>2340</v>
      </c>
      <c r="B401" s="60">
        <f t="shared" si="15"/>
      </c>
      <c r="C401" s="27" t="s">
        <v>30</v>
      </c>
      <c r="D401" s="28">
        <v>85.09</v>
      </c>
      <c r="E401" s="30">
        <f t="shared" si="18"/>
        <v>95.75</v>
      </c>
      <c r="F401" s="31" t="s">
        <v>34</v>
      </c>
      <c r="G401" s="28">
        <v>5.33</v>
      </c>
      <c r="H401" s="27" t="s">
        <v>31</v>
      </c>
      <c r="I401" s="27" t="s">
        <v>277</v>
      </c>
      <c r="J401" s="27" t="s">
        <v>33</v>
      </c>
      <c r="K401" s="27"/>
      <c r="L401" s="68"/>
      <c r="R401" s="99"/>
    </row>
    <row r="402" spans="1:18" ht="12.75" hidden="1">
      <c r="A402" s="67">
        <v>1706</v>
      </c>
      <c r="B402" s="60">
        <f t="shared" si="15"/>
      </c>
      <c r="C402" s="27" t="s">
        <v>30</v>
      </c>
      <c r="D402" s="28">
        <v>85</v>
      </c>
      <c r="E402" s="30">
        <f t="shared" si="18"/>
        <v>91.4</v>
      </c>
      <c r="F402" s="31" t="s">
        <v>34</v>
      </c>
      <c r="G402" s="28">
        <v>3.2</v>
      </c>
      <c r="H402" s="27" t="s">
        <v>31</v>
      </c>
      <c r="I402" s="32"/>
      <c r="J402" s="32" t="s">
        <v>33</v>
      </c>
      <c r="K402" s="32">
        <v>14</v>
      </c>
      <c r="L402" s="68">
        <v>7001</v>
      </c>
      <c r="R402" s="99"/>
    </row>
    <row r="403" spans="1:18" ht="12.75" hidden="1">
      <c r="A403" s="76">
        <v>5278</v>
      </c>
      <c r="B403" s="60">
        <f t="shared" si="15"/>
      </c>
      <c r="C403" s="41" t="s">
        <v>30</v>
      </c>
      <c r="D403" s="42">
        <v>85</v>
      </c>
      <c r="E403" s="43">
        <f t="shared" si="18"/>
        <v>91</v>
      </c>
      <c r="F403" s="44" t="s">
        <v>34</v>
      </c>
      <c r="G403" s="42">
        <v>3</v>
      </c>
      <c r="H403" s="41" t="s">
        <v>31</v>
      </c>
      <c r="I403" s="45"/>
      <c r="J403" s="45" t="s">
        <v>33</v>
      </c>
      <c r="K403" s="45">
        <v>10</v>
      </c>
      <c r="L403" s="77">
        <v>7075</v>
      </c>
      <c r="R403" s="99"/>
    </row>
    <row r="404" spans="1:18" ht="12.75" hidden="1">
      <c r="A404" s="67">
        <v>6010</v>
      </c>
      <c r="B404" s="60">
        <f t="shared" si="15"/>
      </c>
      <c r="C404" s="27" t="s">
        <v>30</v>
      </c>
      <c r="D404" s="28">
        <v>85</v>
      </c>
      <c r="E404" s="30">
        <f t="shared" si="18"/>
        <v>90</v>
      </c>
      <c r="F404" s="31" t="s">
        <v>34</v>
      </c>
      <c r="G404" s="28">
        <v>2.5</v>
      </c>
      <c r="H404" s="27" t="s">
        <v>31</v>
      </c>
      <c r="I404" s="37"/>
      <c r="J404" s="27" t="s">
        <v>33</v>
      </c>
      <c r="K404" s="37">
        <v>9</v>
      </c>
      <c r="L404" s="68">
        <v>7085</v>
      </c>
      <c r="R404" s="99"/>
    </row>
    <row r="405" spans="1:18" ht="12.75" hidden="1">
      <c r="A405" s="70" t="s">
        <v>641</v>
      </c>
      <c r="B405" s="60">
        <f t="shared" si="15"/>
      </c>
      <c r="C405" s="27" t="s">
        <v>30</v>
      </c>
      <c r="D405" s="40">
        <v>85</v>
      </c>
      <c r="E405" s="30">
        <f t="shared" si="18"/>
        <v>89</v>
      </c>
      <c r="F405" s="31" t="s">
        <v>34</v>
      </c>
      <c r="G405" s="40">
        <v>2</v>
      </c>
      <c r="H405" s="27" t="s">
        <v>31</v>
      </c>
      <c r="I405" s="32"/>
      <c r="J405" s="32" t="s">
        <v>33</v>
      </c>
      <c r="K405" s="32"/>
      <c r="L405" s="68"/>
      <c r="R405" s="98"/>
    </row>
    <row r="406" spans="1:18" ht="12.75" hidden="1">
      <c r="A406" s="70" t="s">
        <v>792</v>
      </c>
      <c r="B406" s="60">
        <f t="shared" si="15"/>
      </c>
      <c r="C406" s="27" t="s">
        <v>30</v>
      </c>
      <c r="D406" s="40">
        <v>85</v>
      </c>
      <c r="E406" s="30">
        <f t="shared" si="18"/>
        <v>91</v>
      </c>
      <c r="F406" s="31" t="s">
        <v>34</v>
      </c>
      <c r="G406" s="40">
        <v>3</v>
      </c>
      <c r="H406" s="27" t="s">
        <v>31</v>
      </c>
      <c r="I406" s="32"/>
      <c r="J406" s="32" t="s">
        <v>33</v>
      </c>
      <c r="K406" s="32"/>
      <c r="L406" s="68"/>
      <c r="R406" s="98"/>
    </row>
    <row r="407" spans="1:18" ht="12.75" hidden="1">
      <c r="A407" s="70" t="s">
        <v>794</v>
      </c>
      <c r="B407" s="60">
        <f t="shared" si="15"/>
      </c>
      <c r="C407" s="27" t="s">
        <v>30</v>
      </c>
      <c r="D407" s="40">
        <v>85</v>
      </c>
      <c r="E407" s="30">
        <f t="shared" si="18"/>
        <v>93</v>
      </c>
      <c r="F407" s="31" t="s">
        <v>34</v>
      </c>
      <c r="G407" s="40">
        <v>4</v>
      </c>
      <c r="H407" s="27" t="s">
        <v>31</v>
      </c>
      <c r="I407" s="32"/>
      <c r="J407" s="32" t="s">
        <v>33</v>
      </c>
      <c r="K407" s="32"/>
      <c r="L407" s="68"/>
      <c r="R407" s="29"/>
    </row>
    <row r="408" spans="1:18" ht="12.75" hidden="1">
      <c r="A408" s="70" t="s">
        <v>874</v>
      </c>
      <c r="B408" s="60">
        <f t="shared" si="15"/>
      </c>
      <c r="C408" s="27" t="s">
        <v>30</v>
      </c>
      <c r="D408" s="40">
        <v>85</v>
      </c>
      <c r="E408" s="30">
        <f t="shared" si="18"/>
        <v>90</v>
      </c>
      <c r="F408" s="31" t="s">
        <v>34</v>
      </c>
      <c r="G408" s="40">
        <v>2.5</v>
      </c>
      <c r="H408" s="27" t="s">
        <v>31</v>
      </c>
      <c r="I408" s="32"/>
      <c r="J408" s="32" t="s">
        <v>33</v>
      </c>
      <c r="K408" s="32"/>
      <c r="L408" s="68"/>
      <c r="R408" s="99"/>
    </row>
    <row r="409" spans="1:18" ht="12.75" hidden="1">
      <c r="A409" s="70" t="s">
        <v>769</v>
      </c>
      <c r="B409" s="60">
        <f t="shared" si="15"/>
      </c>
      <c r="C409" s="27" t="s">
        <v>30</v>
      </c>
      <c r="D409" s="40">
        <v>84.6</v>
      </c>
      <c r="E409" s="30">
        <f t="shared" si="18"/>
        <v>96</v>
      </c>
      <c r="F409" s="31" t="s">
        <v>34</v>
      </c>
      <c r="G409" s="40">
        <v>5.7</v>
      </c>
      <c r="H409" s="27" t="s">
        <v>31</v>
      </c>
      <c r="I409" s="32"/>
      <c r="J409" s="32" t="s">
        <v>33</v>
      </c>
      <c r="K409" s="32"/>
      <c r="L409" s="68"/>
      <c r="R409" s="99"/>
    </row>
    <row r="410" spans="1:18" ht="12.75" hidden="1">
      <c r="A410" s="70" t="s">
        <v>837</v>
      </c>
      <c r="B410" s="60">
        <f t="shared" si="15"/>
      </c>
      <c r="C410" s="27" t="s">
        <v>30</v>
      </c>
      <c r="D410" s="40">
        <v>84</v>
      </c>
      <c r="E410" s="30">
        <f t="shared" si="18"/>
        <v>90</v>
      </c>
      <c r="F410" s="31" t="s">
        <v>34</v>
      </c>
      <c r="G410" s="40">
        <v>3</v>
      </c>
      <c r="H410" s="27" t="s">
        <v>31</v>
      </c>
      <c r="I410" s="32"/>
      <c r="J410" s="32" t="s">
        <v>33</v>
      </c>
      <c r="K410" s="32"/>
      <c r="L410" s="68"/>
      <c r="R410" s="29"/>
    </row>
    <row r="411" spans="1:18" ht="12.75" hidden="1">
      <c r="A411" s="67">
        <v>2042</v>
      </c>
      <c r="B411" s="60">
        <f t="shared" si="15"/>
      </c>
      <c r="C411" s="27" t="s">
        <v>30</v>
      </c>
      <c r="D411" s="28">
        <v>82.27</v>
      </c>
      <c r="E411" s="30">
        <f t="shared" si="18"/>
        <v>85.83</v>
      </c>
      <c r="F411" s="31" t="s">
        <v>34</v>
      </c>
      <c r="G411" s="28">
        <v>1.78</v>
      </c>
      <c r="H411" s="27" t="s">
        <v>31</v>
      </c>
      <c r="I411" s="32" t="s">
        <v>76</v>
      </c>
      <c r="J411" s="32" t="s">
        <v>33</v>
      </c>
      <c r="K411" s="32"/>
      <c r="L411" s="68"/>
      <c r="R411" s="99"/>
    </row>
    <row r="412" spans="1:18" ht="12.75" hidden="1">
      <c r="A412" s="67">
        <v>2152</v>
      </c>
      <c r="B412" s="60">
        <f t="shared" si="15"/>
      </c>
      <c r="C412" s="27" t="s">
        <v>30</v>
      </c>
      <c r="D412" s="28">
        <v>82.22</v>
      </c>
      <c r="E412" s="30">
        <f t="shared" si="18"/>
        <v>87.46</v>
      </c>
      <c r="F412" s="31" t="s">
        <v>34</v>
      </c>
      <c r="G412" s="28">
        <v>2.62</v>
      </c>
      <c r="H412" s="27" t="s">
        <v>31</v>
      </c>
      <c r="I412" s="32" t="s">
        <v>135</v>
      </c>
      <c r="J412" s="32" t="s">
        <v>33</v>
      </c>
      <c r="K412" s="32"/>
      <c r="L412" s="68"/>
      <c r="R412" s="99"/>
    </row>
    <row r="413" spans="1:18" ht="12.75" hidden="1">
      <c r="A413" s="67">
        <v>2236</v>
      </c>
      <c r="B413" s="60">
        <f aca="true" t="shared" si="19" ref="B413:B476">IF(G413=$D$5,IF(D413&lt;$E$23,IF(I413&lt;&gt;0,1,""),""),"")</f>
        <v>1</v>
      </c>
      <c r="C413" s="27" t="s">
        <v>30</v>
      </c>
      <c r="D413" s="28">
        <v>82.14</v>
      </c>
      <c r="E413" s="30">
        <f t="shared" si="18"/>
        <v>89.2</v>
      </c>
      <c r="F413" s="31" t="s">
        <v>34</v>
      </c>
      <c r="G413" s="27">
        <v>3.53</v>
      </c>
      <c r="H413" s="27" t="s">
        <v>31</v>
      </c>
      <c r="I413" s="27" t="s">
        <v>197</v>
      </c>
      <c r="J413" s="27" t="s">
        <v>33</v>
      </c>
      <c r="K413" s="27"/>
      <c r="L413" s="68"/>
      <c r="R413" s="98"/>
    </row>
    <row r="414" spans="1:18" ht="12.75" hidden="1">
      <c r="A414" s="70" t="s">
        <v>781</v>
      </c>
      <c r="B414" s="60">
        <f t="shared" si="19"/>
      </c>
      <c r="C414" s="27" t="s">
        <v>30</v>
      </c>
      <c r="D414" s="40">
        <v>82</v>
      </c>
      <c r="E414" s="30">
        <f t="shared" si="18"/>
        <v>88</v>
      </c>
      <c r="F414" s="31" t="s">
        <v>34</v>
      </c>
      <c r="G414" s="40">
        <v>3</v>
      </c>
      <c r="H414" s="27" t="s">
        <v>31</v>
      </c>
      <c r="I414" s="32"/>
      <c r="J414" s="32" t="s">
        <v>33</v>
      </c>
      <c r="K414" s="32"/>
      <c r="L414" s="68"/>
      <c r="R414" s="98"/>
    </row>
    <row r="415" spans="1:18" ht="12.75" hidden="1">
      <c r="A415" s="70" t="s">
        <v>843</v>
      </c>
      <c r="B415" s="60">
        <f t="shared" si="19"/>
      </c>
      <c r="C415" s="27" t="s">
        <v>30</v>
      </c>
      <c r="D415" s="40">
        <v>82</v>
      </c>
      <c r="E415" s="30">
        <f t="shared" si="18"/>
        <v>86</v>
      </c>
      <c r="F415" s="31" t="s">
        <v>34</v>
      </c>
      <c r="G415" s="40">
        <v>2</v>
      </c>
      <c r="H415" s="27" t="s">
        <v>31</v>
      </c>
      <c r="I415" s="32"/>
      <c r="J415" s="32" t="s">
        <v>33</v>
      </c>
      <c r="K415" s="32"/>
      <c r="L415" s="68"/>
      <c r="R415" s="98"/>
    </row>
    <row r="416" spans="1:18" ht="12.75" hidden="1">
      <c r="A416" s="67">
        <v>2339</v>
      </c>
      <c r="B416" s="60">
        <f t="shared" si="19"/>
      </c>
      <c r="C416" s="27" t="s">
        <v>30</v>
      </c>
      <c r="D416" s="28">
        <v>81.92</v>
      </c>
      <c r="E416" s="30">
        <f t="shared" si="18"/>
        <v>92.58</v>
      </c>
      <c r="F416" s="31" t="s">
        <v>34</v>
      </c>
      <c r="G416" s="27">
        <v>5.33</v>
      </c>
      <c r="H416" s="27" t="s">
        <v>31</v>
      </c>
      <c r="I416" s="27" t="s">
        <v>276</v>
      </c>
      <c r="J416" s="27" t="s">
        <v>33</v>
      </c>
      <c r="K416" s="27"/>
      <c r="L416" s="68"/>
      <c r="R416" s="98"/>
    </row>
    <row r="417" spans="1:18" ht="12.75" hidden="1">
      <c r="A417" s="70" t="s">
        <v>439</v>
      </c>
      <c r="B417" s="60">
        <f t="shared" si="19"/>
      </c>
      <c r="C417" s="27" t="s">
        <v>30</v>
      </c>
      <c r="D417" s="40">
        <v>81.5</v>
      </c>
      <c r="E417" s="30">
        <f t="shared" si="18"/>
        <v>88.1</v>
      </c>
      <c r="F417" s="31" t="s">
        <v>34</v>
      </c>
      <c r="G417" s="40">
        <v>3.3</v>
      </c>
      <c r="H417" s="27" t="s">
        <v>31</v>
      </c>
      <c r="I417" s="32"/>
      <c r="J417" s="32" t="s">
        <v>33</v>
      </c>
      <c r="K417" s="32"/>
      <c r="L417" s="68"/>
      <c r="R417" s="99"/>
    </row>
    <row r="418" spans="1:18" ht="12.75" hidden="1">
      <c r="A418" s="70" t="s">
        <v>525</v>
      </c>
      <c r="B418" s="60">
        <f t="shared" si="19"/>
      </c>
      <c r="C418" s="27" t="s">
        <v>30</v>
      </c>
      <c r="D418" s="40">
        <v>81</v>
      </c>
      <c r="E418" s="30">
        <f t="shared" si="18"/>
        <v>93</v>
      </c>
      <c r="F418" s="31" t="s">
        <v>34</v>
      </c>
      <c r="G418" s="40">
        <v>6</v>
      </c>
      <c r="H418" s="27" t="s">
        <v>31</v>
      </c>
      <c r="I418" s="32"/>
      <c r="J418" s="32" t="s">
        <v>33</v>
      </c>
      <c r="K418" s="32"/>
      <c r="L418" s="68"/>
      <c r="R418" s="99"/>
    </row>
    <row r="419" spans="1:18" ht="12.75" hidden="1">
      <c r="A419" s="67">
        <v>5546</v>
      </c>
      <c r="B419" s="60">
        <f t="shared" si="19"/>
      </c>
      <c r="C419" s="27" t="s">
        <v>30</v>
      </c>
      <c r="D419" s="28">
        <v>80</v>
      </c>
      <c r="E419" s="30">
        <f t="shared" si="18"/>
        <v>86</v>
      </c>
      <c r="F419" s="31" t="s">
        <v>34</v>
      </c>
      <c r="G419" s="28">
        <v>3</v>
      </c>
      <c r="H419" s="27" t="s">
        <v>31</v>
      </c>
      <c r="I419" s="32"/>
      <c r="J419" s="32" t="s">
        <v>33</v>
      </c>
      <c r="K419" s="32">
        <v>8</v>
      </c>
      <c r="L419" s="68">
        <v>7063</v>
      </c>
      <c r="R419" s="99"/>
    </row>
    <row r="420" spans="1:18" ht="12.75" hidden="1">
      <c r="A420" s="67">
        <v>6003</v>
      </c>
      <c r="B420" s="60">
        <f t="shared" si="19"/>
      </c>
      <c r="C420" s="27" t="s">
        <v>30</v>
      </c>
      <c r="D420" s="28">
        <v>80</v>
      </c>
      <c r="E420" s="30">
        <f t="shared" si="18"/>
        <v>84</v>
      </c>
      <c r="F420" s="31" t="s">
        <v>34</v>
      </c>
      <c r="G420" s="28">
        <v>2</v>
      </c>
      <c r="H420" s="27" t="s">
        <v>31</v>
      </c>
      <c r="I420" s="32"/>
      <c r="J420" s="32" t="s">
        <v>33</v>
      </c>
      <c r="K420" s="32">
        <v>16</v>
      </c>
      <c r="L420" s="68">
        <v>7098</v>
      </c>
      <c r="R420" s="99"/>
    </row>
    <row r="421" spans="1:18" ht="12.75" hidden="1">
      <c r="A421" s="67">
        <v>6024</v>
      </c>
      <c r="B421" s="60">
        <f t="shared" si="19"/>
      </c>
      <c r="C421" s="27" t="s">
        <v>30</v>
      </c>
      <c r="D421" s="28">
        <v>80</v>
      </c>
      <c r="E421" s="28">
        <f t="shared" si="18"/>
        <v>85</v>
      </c>
      <c r="F421" s="31" t="s">
        <v>34</v>
      </c>
      <c r="G421" s="28">
        <v>2.5</v>
      </c>
      <c r="H421" s="27" t="s">
        <v>384</v>
      </c>
      <c r="I421" s="27"/>
      <c r="J421" s="27" t="s">
        <v>33</v>
      </c>
      <c r="K421" s="32">
        <v>8</v>
      </c>
      <c r="L421" s="68" t="s">
        <v>421</v>
      </c>
      <c r="R421" s="98"/>
    </row>
    <row r="422" spans="1:18" ht="12.75" hidden="1">
      <c r="A422" s="67">
        <v>6465</v>
      </c>
      <c r="B422" s="60">
        <f t="shared" si="19"/>
      </c>
      <c r="C422" s="27" t="s">
        <v>30</v>
      </c>
      <c r="D422" s="28">
        <v>80</v>
      </c>
      <c r="E422" s="28"/>
      <c r="F422" s="31" t="s">
        <v>34</v>
      </c>
      <c r="G422" s="28">
        <v>5</v>
      </c>
      <c r="H422" s="27" t="s">
        <v>408</v>
      </c>
      <c r="I422" s="37" t="s">
        <v>34</v>
      </c>
      <c r="J422" s="27" t="s">
        <v>409</v>
      </c>
      <c r="K422" s="27"/>
      <c r="L422" s="68"/>
      <c r="R422" s="99"/>
    </row>
    <row r="423" spans="1:18" ht="12.75" hidden="1">
      <c r="A423" s="70" t="s">
        <v>461</v>
      </c>
      <c r="B423" s="60">
        <f t="shared" si="19"/>
      </c>
      <c r="C423" s="27" t="s">
        <v>30</v>
      </c>
      <c r="D423" s="40">
        <v>80</v>
      </c>
      <c r="E423" s="30">
        <f aca="true" t="shared" si="20" ref="E423:E463">D423+(G423*2)</f>
        <v>86</v>
      </c>
      <c r="F423" s="31" t="s">
        <v>34</v>
      </c>
      <c r="G423" s="40">
        <v>3</v>
      </c>
      <c r="H423" s="27" t="s">
        <v>31</v>
      </c>
      <c r="I423" s="32"/>
      <c r="J423" s="32" t="s">
        <v>33</v>
      </c>
      <c r="K423" s="32"/>
      <c r="L423" s="68"/>
      <c r="R423" s="99"/>
    </row>
    <row r="424" spans="1:18" ht="12.75" hidden="1">
      <c r="A424" s="70" t="s">
        <v>476</v>
      </c>
      <c r="B424" s="60">
        <f t="shared" si="19"/>
      </c>
      <c r="C424" s="27" t="s">
        <v>30</v>
      </c>
      <c r="D424" s="40">
        <v>80</v>
      </c>
      <c r="E424" s="30">
        <f t="shared" si="20"/>
        <v>84</v>
      </c>
      <c r="F424" s="31" t="s">
        <v>34</v>
      </c>
      <c r="G424" s="40">
        <v>2</v>
      </c>
      <c r="H424" s="27" t="s">
        <v>31</v>
      </c>
      <c r="I424" s="32"/>
      <c r="J424" s="32" t="s">
        <v>33</v>
      </c>
      <c r="K424" s="32"/>
      <c r="L424" s="68"/>
      <c r="R424" s="29"/>
    </row>
    <row r="425" spans="1:18" ht="12.75" hidden="1">
      <c r="A425" s="70" t="s">
        <v>693</v>
      </c>
      <c r="B425" s="60">
        <f t="shared" si="19"/>
      </c>
      <c r="C425" s="27" t="s">
        <v>30</v>
      </c>
      <c r="D425" s="40">
        <v>80</v>
      </c>
      <c r="E425" s="30">
        <f t="shared" si="20"/>
        <v>87.6</v>
      </c>
      <c r="F425" s="31" t="s">
        <v>34</v>
      </c>
      <c r="G425" s="40">
        <v>3.8</v>
      </c>
      <c r="H425" s="27" t="s">
        <v>31</v>
      </c>
      <c r="I425" s="32"/>
      <c r="J425" s="32" t="s">
        <v>33</v>
      </c>
      <c r="K425" s="32"/>
      <c r="L425" s="68"/>
      <c r="R425" s="98"/>
    </row>
    <row r="426" spans="1:18" ht="12.75" hidden="1">
      <c r="A426" s="70" t="s">
        <v>721</v>
      </c>
      <c r="B426" s="60">
        <f t="shared" si="19"/>
      </c>
      <c r="C426" s="27" t="s">
        <v>30</v>
      </c>
      <c r="D426" s="40">
        <v>80</v>
      </c>
      <c r="E426" s="30">
        <f t="shared" si="20"/>
        <v>92.6</v>
      </c>
      <c r="F426" s="31" t="s">
        <v>34</v>
      </c>
      <c r="G426" s="40">
        <v>6.3</v>
      </c>
      <c r="H426" s="27" t="s">
        <v>31</v>
      </c>
      <c r="I426" s="32"/>
      <c r="J426" s="32" t="s">
        <v>33</v>
      </c>
      <c r="K426" s="32"/>
      <c r="L426" s="68"/>
      <c r="R426" s="98"/>
    </row>
    <row r="427" spans="1:18" ht="12.75" hidden="1">
      <c r="A427" s="67">
        <v>5974</v>
      </c>
      <c r="B427" s="60">
        <f t="shared" si="19"/>
      </c>
      <c r="C427" s="27" t="s">
        <v>30</v>
      </c>
      <c r="D427" s="28">
        <v>79</v>
      </c>
      <c r="E427" s="30">
        <f t="shared" si="20"/>
        <v>82.6</v>
      </c>
      <c r="F427" s="31" t="s">
        <v>34</v>
      </c>
      <c r="G427" s="28">
        <v>1.8</v>
      </c>
      <c r="H427" s="27" t="s">
        <v>31</v>
      </c>
      <c r="I427" s="32"/>
      <c r="J427" s="32" t="s">
        <v>33</v>
      </c>
      <c r="K427" s="32">
        <v>8</v>
      </c>
      <c r="L427" s="68" t="s">
        <v>414</v>
      </c>
      <c r="R427" s="29"/>
    </row>
    <row r="428" spans="1:18" ht="12.75" hidden="1">
      <c r="A428" s="70" t="s">
        <v>469</v>
      </c>
      <c r="B428" s="60">
        <f t="shared" si="19"/>
      </c>
      <c r="C428" s="27" t="s">
        <v>30</v>
      </c>
      <c r="D428" s="40">
        <v>79</v>
      </c>
      <c r="E428" s="30">
        <f t="shared" si="20"/>
        <v>90.4</v>
      </c>
      <c r="F428" s="31" t="s">
        <v>34</v>
      </c>
      <c r="G428" s="40">
        <v>5.7</v>
      </c>
      <c r="H428" s="27" t="s">
        <v>31</v>
      </c>
      <c r="I428" s="32"/>
      <c r="J428" s="32" t="s">
        <v>33</v>
      </c>
      <c r="K428" s="32"/>
      <c r="L428" s="68"/>
      <c r="R428" s="99"/>
    </row>
    <row r="429" spans="1:18" ht="12.75" hidden="1">
      <c r="A429" s="70" t="s">
        <v>779</v>
      </c>
      <c r="B429" s="60">
        <f t="shared" si="19"/>
      </c>
      <c r="C429" s="27" t="s">
        <v>30</v>
      </c>
      <c r="D429" s="40">
        <v>79</v>
      </c>
      <c r="E429" s="30">
        <f t="shared" si="20"/>
        <v>87</v>
      </c>
      <c r="F429" s="31" t="s">
        <v>34</v>
      </c>
      <c r="G429" s="40">
        <v>4</v>
      </c>
      <c r="H429" s="27" t="s">
        <v>31</v>
      </c>
      <c r="I429" s="32"/>
      <c r="J429" s="32" t="s">
        <v>33</v>
      </c>
      <c r="K429" s="32"/>
      <c r="L429" s="68"/>
      <c r="R429" s="99"/>
    </row>
    <row r="430" spans="1:18" ht="12.75" hidden="1">
      <c r="A430" s="67">
        <v>2235</v>
      </c>
      <c r="B430" s="60">
        <f t="shared" si="19"/>
        <v>1</v>
      </c>
      <c r="C430" s="27" t="s">
        <v>30</v>
      </c>
      <c r="D430" s="28">
        <v>78.97</v>
      </c>
      <c r="E430" s="30">
        <f t="shared" si="20"/>
        <v>86.03</v>
      </c>
      <c r="F430" s="31" t="s">
        <v>34</v>
      </c>
      <c r="G430" s="27">
        <v>3.53</v>
      </c>
      <c r="H430" s="27" t="s">
        <v>31</v>
      </c>
      <c r="I430" s="27" t="s">
        <v>196</v>
      </c>
      <c r="J430" s="27" t="s">
        <v>33</v>
      </c>
      <c r="K430" s="27"/>
      <c r="L430" s="68"/>
      <c r="R430" s="99"/>
    </row>
    <row r="431" spans="1:18" ht="12.75" hidden="1">
      <c r="A431" s="67">
        <v>5542</v>
      </c>
      <c r="B431" s="60">
        <f t="shared" si="19"/>
      </c>
      <c r="C431" s="27" t="s">
        <v>30</v>
      </c>
      <c r="D431" s="28">
        <v>78.9</v>
      </c>
      <c r="E431" s="30">
        <f t="shared" si="20"/>
        <v>90.30000000000001</v>
      </c>
      <c r="F431" s="31" t="s">
        <v>34</v>
      </c>
      <c r="G431" s="28">
        <v>5.7</v>
      </c>
      <c r="H431" s="27" t="s">
        <v>31</v>
      </c>
      <c r="I431" s="27"/>
      <c r="J431" s="27" t="s">
        <v>33</v>
      </c>
      <c r="K431" s="27">
        <v>5</v>
      </c>
      <c r="L431" s="68">
        <v>7080</v>
      </c>
      <c r="R431" s="98"/>
    </row>
    <row r="432" spans="1:18" ht="12.75" hidden="1">
      <c r="A432" s="67">
        <v>5542</v>
      </c>
      <c r="B432" s="60">
        <f t="shared" si="19"/>
      </c>
      <c r="C432" s="27" t="s">
        <v>30</v>
      </c>
      <c r="D432" s="28">
        <v>78.9</v>
      </c>
      <c r="E432" s="30">
        <f t="shared" si="20"/>
        <v>90.30000000000001</v>
      </c>
      <c r="F432" s="31" t="s">
        <v>34</v>
      </c>
      <c r="G432" s="28">
        <v>5.7</v>
      </c>
      <c r="H432" s="27" t="s">
        <v>31</v>
      </c>
      <c r="I432" s="27"/>
      <c r="J432" s="27" t="s">
        <v>33</v>
      </c>
      <c r="K432" s="27">
        <v>10</v>
      </c>
      <c r="L432" s="68">
        <v>7088</v>
      </c>
      <c r="R432" s="99"/>
    </row>
    <row r="433" spans="1:18" ht="12.75" hidden="1">
      <c r="A433" s="67">
        <v>2338</v>
      </c>
      <c r="B433" s="60">
        <f t="shared" si="19"/>
      </c>
      <c r="C433" s="27" t="s">
        <v>30</v>
      </c>
      <c r="D433" s="28">
        <v>78.74</v>
      </c>
      <c r="E433" s="30">
        <f t="shared" si="20"/>
        <v>89.39999999999999</v>
      </c>
      <c r="F433" s="31" t="s">
        <v>34</v>
      </c>
      <c r="G433" s="27">
        <v>5.33</v>
      </c>
      <c r="H433" s="27" t="s">
        <v>31</v>
      </c>
      <c r="I433" s="27" t="s">
        <v>275</v>
      </c>
      <c r="J433" s="27" t="s">
        <v>33</v>
      </c>
      <c r="K433" s="27"/>
      <c r="L433" s="68"/>
      <c r="R433" s="99"/>
    </row>
    <row r="434" spans="1:18" ht="12.75" hidden="1">
      <c r="A434" s="70" t="s">
        <v>537</v>
      </c>
      <c r="B434" s="60">
        <f t="shared" si="19"/>
      </c>
      <c r="C434" s="27" t="s">
        <v>30</v>
      </c>
      <c r="D434" s="40">
        <v>78</v>
      </c>
      <c r="E434" s="30">
        <f t="shared" si="20"/>
        <v>82</v>
      </c>
      <c r="F434" s="31" t="s">
        <v>34</v>
      </c>
      <c r="G434" s="40">
        <v>2</v>
      </c>
      <c r="H434" s="27" t="s">
        <v>31</v>
      </c>
      <c r="I434" s="32"/>
      <c r="J434" s="32" t="s">
        <v>33</v>
      </c>
      <c r="K434" s="32"/>
      <c r="L434" s="68"/>
      <c r="R434" s="98"/>
    </row>
    <row r="435" spans="1:18" ht="12.75" hidden="1">
      <c r="A435" s="70" t="s">
        <v>674</v>
      </c>
      <c r="B435" s="60">
        <f t="shared" si="19"/>
      </c>
      <c r="C435" s="27" t="s">
        <v>30</v>
      </c>
      <c r="D435" s="40">
        <v>78</v>
      </c>
      <c r="E435" s="30">
        <f t="shared" si="20"/>
        <v>84</v>
      </c>
      <c r="F435" s="31" t="s">
        <v>34</v>
      </c>
      <c r="G435" s="40">
        <v>3</v>
      </c>
      <c r="H435" s="27" t="s">
        <v>31</v>
      </c>
      <c r="I435" s="32"/>
      <c r="J435" s="32" t="s">
        <v>33</v>
      </c>
      <c r="K435" s="32"/>
      <c r="L435" s="68"/>
      <c r="R435" s="100"/>
    </row>
    <row r="436" spans="1:18" ht="12.75" hidden="1">
      <c r="A436" s="70" t="s">
        <v>926</v>
      </c>
      <c r="B436" s="60">
        <f t="shared" si="19"/>
      </c>
      <c r="C436" s="27" t="s">
        <v>30</v>
      </c>
      <c r="D436" s="40">
        <v>78</v>
      </c>
      <c r="E436" s="30">
        <f t="shared" si="20"/>
        <v>84</v>
      </c>
      <c r="F436" s="31" t="s">
        <v>34</v>
      </c>
      <c r="G436" s="40">
        <v>3</v>
      </c>
      <c r="H436" s="27" t="s">
        <v>927</v>
      </c>
      <c r="I436" s="32"/>
      <c r="J436" s="32" t="s">
        <v>33</v>
      </c>
      <c r="K436" s="32"/>
      <c r="L436" s="68"/>
      <c r="R436" s="99"/>
    </row>
    <row r="437" spans="1:18" ht="12.75" hidden="1">
      <c r="A437" s="67">
        <v>5405</v>
      </c>
      <c r="B437" s="60">
        <f t="shared" si="19"/>
      </c>
      <c r="C437" s="27" t="s">
        <v>30</v>
      </c>
      <c r="D437" s="28">
        <v>77</v>
      </c>
      <c r="E437" s="30">
        <f t="shared" si="20"/>
        <v>83</v>
      </c>
      <c r="F437" s="31" t="s">
        <v>34</v>
      </c>
      <c r="G437" s="28">
        <v>3</v>
      </c>
      <c r="H437" s="27" t="s">
        <v>31</v>
      </c>
      <c r="I437" s="32"/>
      <c r="J437" s="32" t="s">
        <v>33</v>
      </c>
      <c r="K437" s="32">
        <v>12</v>
      </c>
      <c r="L437" s="68">
        <v>7245</v>
      </c>
      <c r="R437" s="98"/>
    </row>
    <row r="438" spans="1:18" ht="12.75" hidden="1">
      <c r="A438" s="70" t="s">
        <v>717</v>
      </c>
      <c r="B438" s="60">
        <f t="shared" si="19"/>
      </c>
      <c r="C438" s="27" t="s">
        <v>30</v>
      </c>
      <c r="D438" s="40">
        <v>77</v>
      </c>
      <c r="E438" s="30">
        <f t="shared" si="20"/>
        <v>84</v>
      </c>
      <c r="F438" s="31" t="s">
        <v>34</v>
      </c>
      <c r="G438" s="40">
        <v>3.5</v>
      </c>
      <c r="H438" s="27" t="s">
        <v>31</v>
      </c>
      <c r="I438" s="32"/>
      <c r="J438" s="32" t="s">
        <v>33</v>
      </c>
      <c r="K438" s="32"/>
      <c r="L438" s="68"/>
      <c r="R438" s="98"/>
    </row>
    <row r="439" spans="1:18" ht="12.75" hidden="1">
      <c r="A439" s="70" t="s">
        <v>876</v>
      </c>
      <c r="B439" s="60">
        <f t="shared" si="19"/>
      </c>
      <c r="C439" s="27" t="s">
        <v>30</v>
      </c>
      <c r="D439" s="40">
        <v>77</v>
      </c>
      <c r="E439" s="30">
        <f t="shared" si="20"/>
        <v>88.4</v>
      </c>
      <c r="F439" s="31" t="s">
        <v>34</v>
      </c>
      <c r="G439" s="40">
        <v>5.7</v>
      </c>
      <c r="H439" s="27" t="s">
        <v>31</v>
      </c>
      <c r="I439" s="32"/>
      <c r="J439" s="32" t="s">
        <v>33</v>
      </c>
      <c r="K439" s="32"/>
      <c r="L439" s="68"/>
      <c r="R439" s="98"/>
    </row>
    <row r="440" spans="1:18" ht="12.75" hidden="1">
      <c r="A440" s="67">
        <v>9480</v>
      </c>
      <c r="B440" s="60">
        <f t="shared" si="19"/>
      </c>
      <c r="C440" s="27" t="s">
        <v>30</v>
      </c>
      <c r="D440" s="28">
        <v>76</v>
      </c>
      <c r="E440" s="30">
        <f t="shared" si="20"/>
        <v>80</v>
      </c>
      <c r="F440" s="31" t="s">
        <v>34</v>
      </c>
      <c r="G440" s="28">
        <v>2</v>
      </c>
      <c r="H440" s="27" t="s">
        <v>31</v>
      </c>
      <c r="I440" s="32"/>
      <c r="J440" s="32" t="s">
        <v>33</v>
      </c>
      <c r="K440" s="32"/>
      <c r="L440" s="68"/>
      <c r="R440" s="29"/>
    </row>
    <row r="441" spans="1:18" ht="12.75" hidden="1">
      <c r="A441" s="73" t="s">
        <v>544</v>
      </c>
      <c r="B441" s="60">
        <f t="shared" si="19"/>
      </c>
      <c r="C441" s="27" t="s">
        <v>30</v>
      </c>
      <c r="D441" s="58">
        <v>76</v>
      </c>
      <c r="E441" s="30">
        <f t="shared" si="20"/>
        <v>82</v>
      </c>
      <c r="F441" s="31" t="s">
        <v>34</v>
      </c>
      <c r="G441" s="58">
        <v>3</v>
      </c>
      <c r="H441" s="27" t="s">
        <v>31</v>
      </c>
      <c r="I441" s="32"/>
      <c r="J441" s="32" t="s">
        <v>33</v>
      </c>
      <c r="K441" s="32"/>
      <c r="L441" s="68"/>
      <c r="R441" s="29"/>
    </row>
    <row r="442" spans="1:18" ht="12.75" hidden="1">
      <c r="A442" s="70" t="s">
        <v>681</v>
      </c>
      <c r="B442" s="60">
        <f t="shared" si="19"/>
      </c>
      <c r="C442" s="27" t="s">
        <v>30</v>
      </c>
      <c r="D442" s="40">
        <v>76</v>
      </c>
      <c r="E442" s="30">
        <f t="shared" si="20"/>
        <v>84</v>
      </c>
      <c r="F442" s="31" t="s">
        <v>34</v>
      </c>
      <c r="G442" s="40">
        <v>4</v>
      </c>
      <c r="H442" s="27" t="s">
        <v>31</v>
      </c>
      <c r="I442" s="32"/>
      <c r="J442" s="32" t="s">
        <v>33</v>
      </c>
      <c r="K442" s="32"/>
      <c r="L442" s="68"/>
      <c r="R442" s="98"/>
    </row>
    <row r="443" spans="1:18" ht="12.75" hidden="1">
      <c r="A443" s="67">
        <v>2041</v>
      </c>
      <c r="B443" s="60">
        <f t="shared" si="19"/>
      </c>
      <c r="C443" s="27" t="s">
        <v>30</v>
      </c>
      <c r="D443" s="28">
        <v>75.92</v>
      </c>
      <c r="E443" s="30">
        <f t="shared" si="20"/>
        <v>79.48</v>
      </c>
      <c r="F443" s="31" t="s">
        <v>34</v>
      </c>
      <c r="G443" s="28">
        <v>1.78</v>
      </c>
      <c r="H443" s="27" t="s">
        <v>31</v>
      </c>
      <c r="I443" s="32" t="s">
        <v>75</v>
      </c>
      <c r="J443" s="32" t="s">
        <v>33</v>
      </c>
      <c r="K443" s="32"/>
      <c r="L443" s="68"/>
      <c r="R443" s="99"/>
    </row>
    <row r="444" spans="1:18" ht="12.75" hidden="1">
      <c r="A444" s="67">
        <v>2151</v>
      </c>
      <c r="B444" s="60">
        <f t="shared" si="19"/>
      </c>
      <c r="C444" s="27" t="s">
        <v>30</v>
      </c>
      <c r="D444" s="28">
        <v>75.87</v>
      </c>
      <c r="E444" s="30">
        <f t="shared" si="20"/>
        <v>81.11</v>
      </c>
      <c r="F444" s="31" t="s">
        <v>34</v>
      </c>
      <c r="G444" s="28">
        <v>2.62</v>
      </c>
      <c r="H444" s="27" t="s">
        <v>31</v>
      </c>
      <c r="I444" s="27" t="s">
        <v>134</v>
      </c>
      <c r="J444" s="32" t="s">
        <v>33</v>
      </c>
      <c r="K444" s="27"/>
      <c r="L444" s="68"/>
      <c r="R444" s="99"/>
    </row>
    <row r="445" spans="1:18" ht="12.75" hidden="1">
      <c r="A445" s="67">
        <v>1753</v>
      </c>
      <c r="B445" s="60">
        <f t="shared" si="19"/>
      </c>
      <c r="C445" s="27" t="s">
        <v>30</v>
      </c>
      <c r="D445" s="28">
        <v>75.8</v>
      </c>
      <c r="E445" s="30">
        <f t="shared" si="20"/>
        <v>87.8</v>
      </c>
      <c r="F445" s="31" t="s">
        <v>34</v>
      </c>
      <c r="G445" s="28">
        <v>6</v>
      </c>
      <c r="H445" s="27" t="s">
        <v>31</v>
      </c>
      <c r="I445" s="32"/>
      <c r="J445" s="32" t="s">
        <v>33</v>
      </c>
      <c r="K445" s="32">
        <v>8</v>
      </c>
      <c r="L445" s="68">
        <v>7007</v>
      </c>
      <c r="R445" s="99"/>
    </row>
    <row r="446" spans="1:18" ht="12.75" hidden="1">
      <c r="A446" s="67">
        <v>2234</v>
      </c>
      <c r="B446" s="60">
        <f t="shared" si="19"/>
        <v>1</v>
      </c>
      <c r="C446" s="27" t="s">
        <v>30</v>
      </c>
      <c r="D446" s="28">
        <v>75.79</v>
      </c>
      <c r="E446" s="30">
        <f t="shared" si="20"/>
        <v>82.85000000000001</v>
      </c>
      <c r="F446" s="31" t="s">
        <v>34</v>
      </c>
      <c r="G446" s="27">
        <v>3.53</v>
      </c>
      <c r="H446" s="27" t="s">
        <v>31</v>
      </c>
      <c r="I446" s="27" t="s">
        <v>195</v>
      </c>
      <c r="J446" s="27" t="s">
        <v>33</v>
      </c>
      <c r="K446" s="27"/>
      <c r="L446" s="68"/>
      <c r="R446" s="99"/>
    </row>
    <row r="447" spans="1:18" ht="12.75" hidden="1">
      <c r="A447" s="67">
        <v>2337</v>
      </c>
      <c r="B447" s="60">
        <f t="shared" si="19"/>
      </c>
      <c r="C447" s="27" t="s">
        <v>30</v>
      </c>
      <c r="D447" s="28">
        <v>75.57</v>
      </c>
      <c r="E447" s="30">
        <f t="shared" si="20"/>
        <v>86.22999999999999</v>
      </c>
      <c r="F447" s="31" t="s">
        <v>34</v>
      </c>
      <c r="G447" s="27">
        <v>5.33</v>
      </c>
      <c r="H447" s="27" t="s">
        <v>31</v>
      </c>
      <c r="I447" s="27" t="s">
        <v>274</v>
      </c>
      <c r="J447" s="27" t="s">
        <v>33</v>
      </c>
      <c r="K447" s="27"/>
      <c r="L447" s="68"/>
      <c r="R447" s="98"/>
    </row>
    <row r="448" spans="1:18" ht="12.75" hidden="1">
      <c r="A448" s="67">
        <v>5189</v>
      </c>
      <c r="B448" s="60">
        <f t="shared" si="19"/>
      </c>
      <c r="C448" s="27" t="s">
        <v>30</v>
      </c>
      <c r="D448" s="28">
        <v>75</v>
      </c>
      <c r="E448" s="30">
        <f t="shared" si="20"/>
        <v>81</v>
      </c>
      <c r="F448" s="31" t="s">
        <v>34</v>
      </c>
      <c r="G448" s="28">
        <v>3</v>
      </c>
      <c r="H448" s="27" t="s">
        <v>31</v>
      </c>
      <c r="I448" s="32"/>
      <c r="J448" s="32" t="s">
        <v>33</v>
      </c>
      <c r="K448" s="32">
        <v>12</v>
      </c>
      <c r="L448" s="68">
        <v>7137</v>
      </c>
      <c r="R448" s="99"/>
    </row>
    <row r="449" spans="1:18" ht="12.75" hidden="1">
      <c r="A449" s="70" t="s">
        <v>440</v>
      </c>
      <c r="B449" s="60">
        <f t="shared" si="19"/>
      </c>
      <c r="C449" s="27" t="s">
        <v>30</v>
      </c>
      <c r="D449" s="40">
        <v>75</v>
      </c>
      <c r="E449" s="30">
        <f t="shared" si="20"/>
        <v>86.4</v>
      </c>
      <c r="F449" s="31" t="s">
        <v>34</v>
      </c>
      <c r="G449" s="40">
        <v>5.7</v>
      </c>
      <c r="H449" s="27" t="s">
        <v>31</v>
      </c>
      <c r="I449" s="32"/>
      <c r="J449" s="32" t="s">
        <v>33</v>
      </c>
      <c r="K449" s="32"/>
      <c r="L449" s="68"/>
      <c r="R449" s="99"/>
    </row>
    <row r="450" spans="1:18" ht="12.75" hidden="1">
      <c r="A450" s="70" t="s">
        <v>481</v>
      </c>
      <c r="B450" s="60">
        <f t="shared" si="19"/>
      </c>
      <c r="C450" s="27" t="s">
        <v>30</v>
      </c>
      <c r="D450" s="40">
        <v>75</v>
      </c>
      <c r="E450" s="30">
        <f t="shared" si="20"/>
        <v>81</v>
      </c>
      <c r="F450" s="31" t="s">
        <v>34</v>
      </c>
      <c r="G450" s="40">
        <v>3</v>
      </c>
      <c r="H450" s="27" t="s">
        <v>31</v>
      </c>
      <c r="I450" s="32"/>
      <c r="J450" s="32" t="s">
        <v>33</v>
      </c>
      <c r="K450" s="32"/>
      <c r="L450" s="68"/>
      <c r="R450" s="98"/>
    </row>
    <row r="451" spans="1:18" ht="12.75" hidden="1">
      <c r="A451" s="70" t="s">
        <v>812</v>
      </c>
      <c r="B451" s="60">
        <f t="shared" si="19"/>
      </c>
      <c r="C451" s="27" t="s">
        <v>30</v>
      </c>
      <c r="D451" s="40">
        <v>75</v>
      </c>
      <c r="E451" s="30">
        <f t="shared" si="20"/>
        <v>83</v>
      </c>
      <c r="F451" s="31" t="s">
        <v>34</v>
      </c>
      <c r="G451" s="40">
        <v>4</v>
      </c>
      <c r="H451" s="27" t="s">
        <v>31</v>
      </c>
      <c r="I451" s="32"/>
      <c r="J451" s="32" t="s">
        <v>33</v>
      </c>
      <c r="K451" s="32"/>
      <c r="L451" s="68"/>
      <c r="R451" s="98"/>
    </row>
    <row r="452" spans="1:18" ht="12.75" hidden="1">
      <c r="A452" s="70" t="s">
        <v>627</v>
      </c>
      <c r="B452" s="60">
        <f t="shared" si="19"/>
      </c>
      <c r="C452" s="27" t="s">
        <v>30</v>
      </c>
      <c r="D452" s="40">
        <v>74.2</v>
      </c>
      <c r="E452" s="30">
        <f t="shared" si="20"/>
        <v>85.60000000000001</v>
      </c>
      <c r="F452" s="31" t="s">
        <v>34</v>
      </c>
      <c r="G452" s="40">
        <v>5.7</v>
      </c>
      <c r="H452" s="27" t="s">
        <v>31</v>
      </c>
      <c r="I452" s="32"/>
      <c r="J452" s="32" t="s">
        <v>33</v>
      </c>
      <c r="K452" s="32"/>
      <c r="L452" s="68"/>
      <c r="R452" s="29"/>
    </row>
    <row r="453" spans="1:18" ht="12.75" hidden="1">
      <c r="A453" s="67">
        <v>5232</v>
      </c>
      <c r="B453" s="60">
        <f t="shared" si="19"/>
      </c>
      <c r="C453" s="27" t="s">
        <v>30</v>
      </c>
      <c r="D453" s="28">
        <v>74</v>
      </c>
      <c r="E453" s="30">
        <f t="shared" si="20"/>
        <v>80</v>
      </c>
      <c r="F453" s="31" t="s">
        <v>34</v>
      </c>
      <c r="G453" s="28">
        <v>3</v>
      </c>
      <c r="H453" s="27" t="s">
        <v>31</v>
      </c>
      <c r="I453" s="32"/>
      <c r="J453" s="32" t="s">
        <v>33</v>
      </c>
      <c r="K453" s="32">
        <v>9</v>
      </c>
      <c r="L453" s="68">
        <v>7015</v>
      </c>
      <c r="R453" s="29"/>
    </row>
    <row r="454" spans="1:18" ht="63.75" hidden="1">
      <c r="A454" s="70">
        <v>9104</v>
      </c>
      <c r="B454" s="60">
        <f t="shared" si="19"/>
      </c>
      <c r="C454" s="27" t="s">
        <v>30</v>
      </c>
      <c r="D454" s="40">
        <v>74</v>
      </c>
      <c r="E454" s="30">
        <f t="shared" si="20"/>
        <v>78</v>
      </c>
      <c r="F454" s="31" t="s">
        <v>34</v>
      </c>
      <c r="G454" s="40">
        <v>2</v>
      </c>
      <c r="H454" s="27" t="s">
        <v>31</v>
      </c>
      <c r="I454" s="32"/>
      <c r="J454" s="32" t="s">
        <v>33</v>
      </c>
      <c r="K454" s="32" t="s">
        <v>429</v>
      </c>
      <c r="L454" s="68"/>
      <c r="R454" s="98"/>
    </row>
    <row r="455" spans="1:18" ht="12.75" hidden="1">
      <c r="A455" s="70" t="s">
        <v>447</v>
      </c>
      <c r="B455" s="60">
        <f t="shared" si="19"/>
      </c>
      <c r="C455" s="27" t="s">
        <v>30</v>
      </c>
      <c r="D455" s="40">
        <v>73</v>
      </c>
      <c r="E455" s="30">
        <f t="shared" si="20"/>
        <v>79</v>
      </c>
      <c r="F455" s="31" t="s">
        <v>34</v>
      </c>
      <c r="G455" s="40">
        <v>3</v>
      </c>
      <c r="H455" s="27" t="s">
        <v>31</v>
      </c>
      <c r="I455" s="32"/>
      <c r="J455" s="32" t="s">
        <v>33</v>
      </c>
      <c r="K455" s="32"/>
      <c r="L455" s="68"/>
      <c r="R455" s="99"/>
    </row>
    <row r="456" spans="1:18" ht="12.75" hidden="1">
      <c r="A456" s="67">
        <v>2040</v>
      </c>
      <c r="B456" s="60">
        <f t="shared" si="19"/>
      </c>
      <c r="C456" s="27" t="s">
        <v>30</v>
      </c>
      <c r="D456" s="28">
        <v>72.75</v>
      </c>
      <c r="E456" s="30">
        <f t="shared" si="20"/>
        <v>76.31</v>
      </c>
      <c r="F456" s="31" t="s">
        <v>34</v>
      </c>
      <c r="G456" s="28">
        <v>1.78</v>
      </c>
      <c r="H456" s="27" t="s">
        <v>31</v>
      </c>
      <c r="I456" s="32" t="s">
        <v>74</v>
      </c>
      <c r="J456" s="32" t="s">
        <v>33</v>
      </c>
      <c r="K456" s="32"/>
      <c r="L456" s="68"/>
      <c r="R456" s="99"/>
    </row>
    <row r="457" spans="1:18" ht="12.75" hidden="1">
      <c r="A457" s="67">
        <v>2150</v>
      </c>
      <c r="B457" s="60">
        <f t="shared" si="19"/>
      </c>
      <c r="C457" s="27" t="s">
        <v>30</v>
      </c>
      <c r="D457" s="28">
        <v>72.69</v>
      </c>
      <c r="E457" s="30">
        <f t="shared" si="20"/>
        <v>77.92999999999999</v>
      </c>
      <c r="F457" s="31" t="s">
        <v>34</v>
      </c>
      <c r="G457" s="28">
        <v>2.62</v>
      </c>
      <c r="H457" s="27" t="s">
        <v>31</v>
      </c>
      <c r="I457" s="32" t="s">
        <v>133</v>
      </c>
      <c r="J457" s="32" t="s">
        <v>33</v>
      </c>
      <c r="K457" s="32"/>
      <c r="L457" s="68"/>
      <c r="R457" s="98"/>
    </row>
    <row r="458" spans="1:18" ht="12.75" hidden="1">
      <c r="A458" s="67">
        <v>2233</v>
      </c>
      <c r="B458" s="60">
        <f t="shared" si="19"/>
        <v>1</v>
      </c>
      <c r="C458" s="27" t="s">
        <v>30</v>
      </c>
      <c r="D458" s="28">
        <v>72.62</v>
      </c>
      <c r="E458" s="30">
        <f t="shared" si="20"/>
        <v>79.68</v>
      </c>
      <c r="F458" s="31" t="s">
        <v>34</v>
      </c>
      <c r="G458" s="27">
        <v>3.53</v>
      </c>
      <c r="H458" s="27" t="s">
        <v>31</v>
      </c>
      <c r="I458" s="27" t="s">
        <v>194</v>
      </c>
      <c r="J458" s="27" t="s">
        <v>33</v>
      </c>
      <c r="K458" s="27"/>
      <c r="L458" s="68"/>
      <c r="R458" s="98"/>
    </row>
    <row r="459" spans="1:18" ht="12.75" hidden="1">
      <c r="A459" s="67">
        <v>2336</v>
      </c>
      <c r="B459" s="60">
        <f t="shared" si="19"/>
      </c>
      <c r="C459" s="27" t="s">
        <v>30</v>
      </c>
      <c r="D459" s="28">
        <v>72.39</v>
      </c>
      <c r="E459" s="30">
        <f t="shared" si="20"/>
        <v>83.05</v>
      </c>
      <c r="F459" s="31" t="s">
        <v>34</v>
      </c>
      <c r="G459" s="27">
        <v>5.33</v>
      </c>
      <c r="H459" s="27" t="s">
        <v>31</v>
      </c>
      <c r="I459" s="27" t="s">
        <v>273</v>
      </c>
      <c r="J459" s="27" t="s">
        <v>33</v>
      </c>
      <c r="K459" s="27"/>
      <c r="L459" s="68"/>
      <c r="R459" s="99"/>
    </row>
    <row r="460" spans="1:18" ht="12.75" hidden="1">
      <c r="A460" s="67">
        <v>6023</v>
      </c>
      <c r="B460" s="60">
        <f t="shared" si="19"/>
      </c>
      <c r="C460" s="27" t="s">
        <v>30</v>
      </c>
      <c r="D460" s="28">
        <v>72</v>
      </c>
      <c r="E460" s="30">
        <f t="shared" si="20"/>
        <v>77</v>
      </c>
      <c r="F460" s="31" t="s">
        <v>34</v>
      </c>
      <c r="G460" s="28">
        <v>2.5</v>
      </c>
      <c r="H460" s="27" t="s">
        <v>31</v>
      </c>
      <c r="I460" s="32"/>
      <c r="J460" s="32" t="s">
        <v>33</v>
      </c>
      <c r="K460" s="32">
        <v>5</v>
      </c>
      <c r="L460" s="68">
        <v>7290</v>
      </c>
      <c r="R460" s="99"/>
    </row>
    <row r="461" spans="1:18" ht="12.75" hidden="1">
      <c r="A461" s="70" t="s">
        <v>576</v>
      </c>
      <c r="B461" s="60">
        <f t="shared" si="19"/>
      </c>
      <c r="C461" s="27" t="s">
        <v>30</v>
      </c>
      <c r="D461" s="40">
        <v>72</v>
      </c>
      <c r="E461" s="30">
        <f t="shared" si="20"/>
        <v>77</v>
      </c>
      <c r="F461" s="31" t="s">
        <v>34</v>
      </c>
      <c r="G461" s="40">
        <v>2.5</v>
      </c>
      <c r="H461" s="27" t="s">
        <v>31</v>
      </c>
      <c r="I461" s="32"/>
      <c r="J461" s="32" t="s">
        <v>33</v>
      </c>
      <c r="K461" s="32"/>
      <c r="L461" s="68"/>
      <c r="R461" s="98"/>
    </row>
    <row r="462" spans="1:18" ht="12.75" hidden="1">
      <c r="A462" s="70" t="s">
        <v>588</v>
      </c>
      <c r="B462" s="60">
        <f t="shared" si="19"/>
      </c>
      <c r="C462" s="27" t="s">
        <v>30</v>
      </c>
      <c r="D462" s="40">
        <v>71.5</v>
      </c>
      <c r="E462" s="30">
        <f t="shared" si="20"/>
        <v>74.5</v>
      </c>
      <c r="F462" s="31" t="s">
        <v>34</v>
      </c>
      <c r="G462" s="40">
        <v>1.5</v>
      </c>
      <c r="H462" s="27" t="s">
        <v>31</v>
      </c>
      <c r="I462" s="32"/>
      <c r="J462" s="32" t="s">
        <v>33</v>
      </c>
      <c r="K462" s="32"/>
      <c r="L462" s="68"/>
      <c r="R462" s="98"/>
    </row>
    <row r="463" spans="1:18" ht="12.75" hidden="1">
      <c r="A463" s="67">
        <v>2149</v>
      </c>
      <c r="B463" s="60">
        <f t="shared" si="19"/>
      </c>
      <c r="C463" s="27" t="s">
        <v>30</v>
      </c>
      <c r="D463" s="28">
        <v>71.12</v>
      </c>
      <c r="E463" s="30">
        <f t="shared" si="20"/>
        <v>76.36</v>
      </c>
      <c r="F463" s="31" t="s">
        <v>34</v>
      </c>
      <c r="G463" s="28">
        <v>2.62</v>
      </c>
      <c r="H463" s="27" t="s">
        <v>31</v>
      </c>
      <c r="I463" s="32" t="s">
        <v>132</v>
      </c>
      <c r="J463" s="32" t="s">
        <v>33</v>
      </c>
      <c r="K463" s="32"/>
      <c r="L463" s="68"/>
      <c r="R463" s="99"/>
    </row>
    <row r="464" spans="1:18" ht="12.75" hidden="1">
      <c r="A464" s="67">
        <v>6463</v>
      </c>
      <c r="B464" s="60">
        <f t="shared" si="19"/>
      </c>
      <c r="C464" s="27" t="s">
        <v>30</v>
      </c>
      <c r="D464" s="28">
        <v>70</v>
      </c>
      <c r="E464" s="28"/>
      <c r="F464" s="31" t="s">
        <v>34</v>
      </c>
      <c r="G464" s="28">
        <v>5</v>
      </c>
      <c r="H464" s="27" t="s">
        <v>408</v>
      </c>
      <c r="I464" s="37" t="s">
        <v>34</v>
      </c>
      <c r="J464" s="27" t="s">
        <v>409</v>
      </c>
      <c r="K464" s="27"/>
      <c r="L464" s="68"/>
      <c r="R464" s="29"/>
    </row>
    <row r="465" spans="1:18" ht="12.75" hidden="1">
      <c r="A465" s="70">
        <v>9918</v>
      </c>
      <c r="B465" s="60">
        <f t="shared" si="19"/>
      </c>
      <c r="C465" s="27" t="s">
        <v>30</v>
      </c>
      <c r="D465" s="40">
        <v>70</v>
      </c>
      <c r="E465" s="30">
        <f aca="true" t="shared" si="21" ref="E465:E489">D465+(G465*2)</f>
        <v>81.4</v>
      </c>
      <c r="F465" s="31"/>
      <c r="G465" s="40">
        <v>5.7</v>
      </c>
      <c r="H465" s="27" t="s">
        <v>384</v>
      </c>
      <c r="I465" s="32"/>
      <c r="J465" s="32" t="s">
        <v>33</v>
      </c>
      <c r="K465" s="32"/>
      <c r="L465" s="68"/>
      <c r="R465" s="29"/>
    </row>
    <row r="466" spans="1:18" ht="12.75" hidden="1">
      <c r="A466" s="70" t="s">
        <v>675</v>
      </c>
      <c r="B466" s="60">
        <f t="shared" si="19"/>
      </c>
      <c r="C466" s="27" t="s">
        <v>30</v>
      </c>
      <c r="D466" s="40">
        <v>70</v>
      </c>
      <c r="E466" s="30">
        <f t="shared" si="21"/>
        <v>76</v>
      </c>
      <c r="F466" s="31" t="s">
        <v>34</v>
      </c>
      <c r="G466" s="40">
        <v>3</v>
      </c>
      <c r="H466" s="27" t="s">
        <v>31</v>
      </c>
      <c r="I466" s="32"/>
      <c r="J466" s="32" t="s">
        <v>33</v>
      </c>
      <c r="K466" s="32"/>
      <c r="L466" s="68"/>
      <c r="R466" s="98"/>
    </row>
    <row r="467" spans="1:18" ht="12.75" hidden="1">
      <c r="A467" s="67">
        <v>2039</v>
      </c>
      <c r="B467" s="60">
        <f t="shared" si="19"/>
      </c>
      <c r="C467" s="27" t="s">
        <v>30</v>
      </c>
      <c r="D467" s="28">
        <v>69.57</v>
      </c>
      <c r="E467" s="30">
        <f t="shared" si="21"/>
        <v>73.13</v>
      </c>
      <c r="F467" s="31" t="s">
        <v>34</v>
      </c>
      <c r="G467" s="28">
        <v>1.78</v>
      </c>
      <c r="H467" s="27" t="s">
        <v>31</v>
      </c>
      <c r="I467" s="32" t="s">
        <v>73</v>
      </c>
      <c r="J467" s="32" t="s">
        <v>33</v>
      </c>
      <c r="K467" s="32"/>
      <c r="L467" s="68"/>
      <c r="R467" s="98"/>
    </row>
    <row r="468" spans="1:18" ht="12.75" hidden="1">
      <c r="A468" s="67">
        <v>2148</v>
      </c>
      <c r="B468" s="60">
        <f t="shared" si="19"/>
      </c>
      <c r="C468" s="27" t="s">
        <v>30</v>
      </c>
      <c r="D468" s="28">
        <v>69.52</v>
      </c>
      <c r="E468" s="30">
        <f t="shared" si="21"/>
        <v>74.75999999999999</v>
      </c>
      <c r="F468" s="31" t="s">
        <v>34</v>
      </c>
      <c r="G468" s="28">
        <v>2.62</v>
      </c>
      <c r="H468" s="27" t="s">
        <v>31</v>
      </c>
      <c r="I468" s="32" t="s">
        <v>131</v>
      </c>
      <c r="J468" s="32" t="s">
        <v>33</v>
      </c>
      <c r="K468" s="32"/>
      <c r="L468" s="68"/>
      <c r="R468" s="98"/>
    </row>
    <row r="469" spans="1:18" ht="12.75" hidden="1">
      <c r="A469" s="70" t="s">
        <v>452</v>
      </c>
      <c r="B469" s="60">
        <f t="shared" si="19"/>
      </c>
      <c r="C469" s="27" t="s">
        <v>30</v>
      </c>
      <c r="D469" s="40">
        <v>69.5</v>
      </c>
      <c r="E469" s="30">
        <f t="shared" si="21"/>
        <v>75.5</v>
      </c>
      <c r="F469" s="31" t="s">
        <v>34</v>
      </c>
      <c r="G469" s="40">
        <v>3</v>
      </c>
      <c r="H469" s="27" t="s">
        <v>31</v>
      </c>
      <c r="I469" s="32"/>
      <c r="J469" s="32" t="s">
        <v>33</v>
      </c>
      <c r="K469" s="32"/>
      <c r="L469" s="68"/>
      <c r="R469" s="98"/>
    </row>
    <row r="470" spans="1:18" ht="12.75" hidden="1">
      <c r="A470" s="67">
        <v>2232</v>
      </c>
      <c r="B470" s="60">
        <f t="shared" si="19"/>
        <v>1</v>
      </c>
      <c r="C470" s="27" t="s">
        <v>30</v>
      </c>
      <c r="D470" s="28">
        <v>69.44</v>
      </c>
      <c r="E470" s="30">
        <f t="shared" si="21"/>
        <v>76.5</v>
      </c>
      <c r="F470" s="31" t="s">
        <v>34</v>
      </c>
      <c r="G470" s="27">
        <v>3.53</v>
      </c>
      <c r="H470" s="27" t="s">
        <v>31</v>
      </c>
      <c r="I470" s="27" t="s">
        <v>193</v>
      </c>
      <c r="J470" s="27" t="s">
        <v>33</v>
      </c>
      <c r="K470" s="27"/>
      <c r="L470" s="68"/>
      <c r="R470" s="99"/>
    </row>
    <row r="471" spans="1:18" ht="12.75" hidden="1">
      <c r="A471" s="67">
        <v>2335</v>
      </c>
      <c r="B471" s="60">
        <f t="shared" si="19"/>
      </c>
      <c r="C471" s="27" t="s">
        <v>30</v>
      </c>
      <c r="D471" s="28">
        <v>69.22</v>
      </c>
      <c r="E471" s="30">
        <f t="shared" si="21"/>
        <v>79.88</v>
      </c>
      <c r="F471" s="31" t="s">
        <v>34</v>
      </c>
      <c r="G471" s="27">
        <v>5.33</v>
      </c>
      <c r="H471" s="27" t="s">
        <v>31</v>
      </c>
      <c r="I471" s="27" t="s">
        <v>272</v>
      </c>
      <c r="J471" s="27" t="s">
        <v>33</v>
      </c>
      <c r="K471" s="27"/>
      <c r="L471" s="68"/>
      <c r="R471" s="98"/>
    </row>
    <row r="472" spans="1:18" ht="12.75" hidden="1">
      <c r="A472" s="67">
        <v>3750</v>
      </c>
      <c r="B472" s="60">
        <f t="shared" si="19"/>
      </c>
      <c r="C472" s="27" t="s">
        <v>30</v>
      </c>
      <c r="D472" s="28">
        <v>69</v>
      </c>
      <c r="E472" s="30">
        <f t="shared" si="21"/>
        <v>86</v>
      </c>
      <c r="F472" s="31" t="s">
        <v>34</v>
      </c>
      <c r="G472" s="28">
        <v>8.5</v>
      </c>
      <c r="H472" s="27" t="s">
        <v>31</v>
      </c>
      <c r="I472" s="27"/>
      <c r="J472" s="27" t="s">
        <v>33</v>
      </c>
      <c r="K472" s="27">
        <v>8</v>
      </c>
      <c r="L472" s="68">
        <v>7586</v>
      </c>
      <c r="R472" s="99"/>
    </row>
    <row r="473" spans="1:18" ht="12.75" hidden="1">
      <c r="A473" s="67">
        <v>5503</v>
      </c>
      <c r="B473" s="60">
        <f t="shared" si="19"/>
      </c>
      <c r="C473" s="27" t="s">
        <v>30</v>
      </c>
      <c r="D473" s="28">
        <v>69</v>
      </c>
      <c r="E473" s="30">
        <f t="shared" si="21"/>
        <v>80</v>
      </c>
      <c r="F473" s="31" t="s">
        <v>34</v>
      </c>
      <c r="G473" s="28">
        <v>5.5</v>
      </c>
      <c r="H473" s="27" t="s">
        <v>31</v>
      </c>
      <c r="I473" s="32"/>
      <c r="J473" s="32" t="s">
        <v>33</v>
      </c>
      <c r="K473" s="32">
        <v>9</v>
      </c>
      <c r="L473" s="68">
        <v>7082</v>
      </c>
      <c r="R473" s="99"/>
    </row>
    <row r="474" spans="1:18" ht="12.75" hidden="1">
      <c r="A474" s="67">
        <v>6001</v>
      </c>
      <c r="B474" s="60">
        <f t="shared" si="19"/>
      </c>
      <c r="C474" s="27" t="s">
        <v>30</v>
      </c>
      <c r="D474" s="28">
        <v>69</v>
      </c>
      <c r="E474" s="30">
        <f t="shared" si="21"/>
        <v>75</v>
      </c>
      <c r="F474" s="31" t="s">
        <v>34</v>
      </c>
      <c r="G474" s="28">
        <v>3</v>
      </c>
      <c r="H474" s="27" t="s">
        <v>31</v>
      </c>
      <c r="I474" s="32"/>
      <c r="J474" s="32" t="s">
        <v>33</v>
      </c>
      <c r="K474" s="32">
        <v>12</v>
      </c>
      <c r="L474" s="68">
        <v>7023</v>
      </c>
      <c r="R474" s="98"/>
    </row>
    <row r="475" spans="1:18" ht="12.75" hidden="1">
      <c r="A475" s="67">
        <v>6029</v>
      </c>
      <c r="B475" s="60">
        <f t="shared" si="19"/>
      </c>
      <c r="C475" s="27" t="s">
        <v>30</v>
      </c>
      <c r="D475" s="28">
        <v>69</v>
      </c>
      <c r="E475" s="30">
        <f t="shared" si="21"/>
        <v>72</v>
      </c>
      <c r="F475" s="31" t="s">
        <v>34</v>
      </c>
      <c r="G475" s="28">
        <v>1.5</v>
      </c>
      <c r="H475" s="27" t="s">
        <v>31</v>
      </c>
      <c r="I475" s="32"/>
      <c r="J475" s="32" t="s">
        <v>33</v>
      </c>
      <c r="K475" s="32">
        <v>9</v>
      </c>
      <c r="L475" s="68">
        <v>7099</v>
      </c>
      <c r="R475" s="99"/>
    </row>
    <row r="476" spans="1:18" ht="12.75" hidden="1">
      <c r="A476" s="70" t="s">
        <v>453</v>
      </c>
      <c r="B476" s="60">
        <f t="shared" si="19"/>
      </c>
      <c r="C476" s="27" t="s">
        <v>30</v>
      </c>
      <c r="D476" s="40">
        <v>69</v>
      </c>
      <c r="E476" s="30">
        <f t="shared" si="21"/>
        <v>75</v>
      </c>
      <c r="F476" s="31" t="s">
        <v>34</v>
      </c>
      <c r="G476" s="40">
        <v>3</v>
      </c>
      <c r="H476" s="27" t="s">
        <v>31</v>
      </c>
      <c r="I476" s="32"/>
      <c r="J476" s="32" t="s">
        <v>33</v>
      </c>
      <c r="K476" s="32"/>
      <c r="L476" s="68"/>
      <c r="R476" s="99"/>
    </row>
    <row r="477" spans="1:18" ht="12.75" hidden="1">
      <c r="A477" s="67">
        <v>6016</v>
      </c>
      <c r="B477" s="60">
        <f aca="true" t="shared" si="22" ref="B477:B540">IF(G477=$D$5,IF(D477&lt;$E$23,IF(I477&lt;&gt;0,1,""),""),"")</f>
      </c>
      <c r="C477" s="27" t="s">
        <v>30</v>
      </c>
      <c r="D477" s="28">
        <v>68</v>
      </c>
      <c r="E477" s="30">
        <f t="shared" si="21"/>
        <v>72</v>
      </c>
      <c r="F477" s="31" t="s">
        <v>34</v>
      </c>
      <c r="G477" s="28">
        <v>2</v>
      </c>
      <c r="H477" s="27" t="s">
        <v>31</v>
      </c>
      <c r="I477" s="32"/>
      <c r="J477" s="32" t="s">
        <v>33</v>
      </c>
      <c r="K477" s="32">
        <v>18</v>
      </c>
      <c r="L477" s="68">
        <v>7095</v>
      </c>
      <c r="R477" s="99"/>
    </row>
    <row r="478" spans="1:18" ht="12.75" hidden="1">
      <c r="A478" s="70" t="s">
        <v>844</v>
      </c>
      <c r="B478" s="60">
        <f t="shared" si="22"/>
      </c>
      <c r="C478" s="27" t="s">
        <v>30</v>
      </c>
      <c r="D478" s="40">
        <v>68</v>
      </c>
      <c r="E478" s="30">
        <f t="shared" si="21"/>
        <v>76</v>
      </c>
      <c r="F478" s="31" t="s">
        <v>34</v>
      </c>
      <c r="G478" s="40">
        <v>4</v>
      </c>
      <c r="H478" s="27" t="s">
        <v>31</v>
      </c>
      <c r="I478" s="32"/>
      <c r="J478" s="32" t="s">
        <v>33</v>
      </c>
      <c r="K478" s="32"/>
      <c r="L478" s="68"/>
      <c r="R478" s="98"/>
    </row>
    <row r="479" spans="1:18" ht="12.75" hidden="1">
      <c r="A479" s="70" t="s">
        <v>861</v>
      </c>
      <c r="B479" s="60">
        <f t="shared" si="22"/>
      </c>
      <c r="C479" s="27" t="s">
        <v>30</v>
      </c>
      <c r="D479" s="40">
        <v>68</v>
      </c>
      <c r="E479" s="30">
        <f t="shared" si="21"/>
        <v>75.06</v>
      </c>
      <c r="F479" s="31" t="s">
        <v>34</v>
      </c>
      <c r="G479" s="40">
        <v>3.53</v>
      </c>
      <c r="H479" s="27" t="s">
        <v>31</v>
      </c>
      <c r="I479" s="32"/>
      <c r="J479" s="32" t="s">
        <v>33</v>
      </c>
      <c r="K479" s="32"/>
      <c r="L479" s="68"/>
      <c r="R479" s="98"/>
    </row>
    <row r="480" spans="1:18" ht="12.75" hidden="1">
      <c r="A480" s="67">
        <v>2147</v>
      </c>
      <c r="B480" s="60">
        <f t="shared" si="22"/>
      </c>
      <c r="C480" s="27" t="s">
        <v>30</v>
      </c>
      <c r="D480" s="28">
        <v>67.95</v>
      </c>
      <c r="E480" s="30">
        <f t="shared" si="21"/>
        <v>73.19</v>
      </c>
      <c r="F480" s="31" t="s">
        <v>34</v>
      </c>
      <c r="G480" s="28">
        <v>2.62</v>
      </c>
      <c r="H480" s="27" t="s">
        <v>31</v>
      </c>
      <c r="I480" s="32" t="s">
        <v>130</v>
      </c>
      <c r="J480" s="32" t="s">
        <v>33</v>
      </c>
      <c r="K480" s="32"/>
      <c r="L480" s="68"/>
      <c r="R480" s="98"/>
    </row>
    <row r="481" spans="1:18" ht="12.75" hidden="1">
      <c r="A481" s="70" t="s">
        <v>764</v>
      </c>
      <c r="B481" s="60">
        <f t="shared" si="22"/>
      </c>
      <c r="C481" s="27" t="s">
        <v>30</v>
      </c>
      <c r="D481" s="40">
        <v>67.6</v>
      </c>
      <c r="E481" s="30">
        <f t="shared" si="21"/>
        <v>79</v>
      </c>
      <c r="F481" s="31" t="s">
        <v>34</v>
      </c>
      <c r="G481" s="40">
        <v>5.7</v>
      </c>
      <c r="H481" s="27" t="s">
        <v>31</v>
      </c>
      <c r="I481" s="32"/>
      <c r="J481" s="32" t="s">
        <v>33</v>
      </c>
      <c r="K481" s="32"/>
      <c r="L481" s="68"/>
      <c r="R481" s="29"/>
    </row>
    <row r="482" spans="1:18" ht="12.75" hidden="1">
      <c r="A482" s="70" t="s">
        <v>845</v>
      </c>
      <c r="B482" s="60">
        <f t="shared" si="22"/>
      </c>
      <c r="C482" s="27" t="s">
        <v>30</v>
      </c>
      <c r="D482" s="40">
        <v>67</v>
      </c>
      <c r="E482" s="30">
        <f t="shared" si="21"/>
        <v>73</v>
      </c>
      <c r="F482" s="31" t="s">
        <v>34</v>
      </c>
      <c r="G482" s="40">
        <v>3</v>
      </c>
      <c r="H482" s="27" t="s">
        <v>31</v>
      </c>
      <c r="I482" s="32"/>
      <c r="J482" s="32" t="s">
        <v>33</v>
      </c>
      <c r="K482" s="32"/>
      <c r="L482" s="68"/>
      <c r="R482" s="99"/>
    </row>
    <row r="483" spans="1:18" ht="12.75" hidden="1">
      <c r="A483" s="70" t="s">
        <v>886</v>
      </c>
      <c r="B483" s="60">
        <f t="shared" si="22"/>
      </c>
      <c r="C483" s="27" t="s">
        <v>30</v>
      </c>
      <c r="D483" s="40">
        <v>67</v>
      </c>
      <c r="E483" s="30">
        <f t="shared" si="21"/>
        <v>70</v>
      </c>
      <c r="F483" s="31" t="s">
        <v>34</v>
      </c>
      <c r="G483" s="40">
        <v>1.5</v>
      </c>
      <c r="H483" s="27" t="s">
        <v>31</v>
      </c>
      <c r="I483" s="32"/>
      <c r="J483" s="32" t="s">
        <v>33</v>
      </c>
      <c r="K483" s="32"/>
      <c r="L483" s="68"/>
      <c r="R483" s="98"/>
    </row>
    <row r="484" spans="1:18" ht="12.75" hidden="1">
      <c r="A484" s="67">
        <v>2038</v>
      </c>
      <c r="B484" s="60">
        <f t="shared" si="22"/>
      </c>
      <c r="C484" s="27" t="s">
        <v>30</v>
      </c>
      <c r="D484" s="28">
        <v>66.4</v>
      </c>
      <c r="E484" s="30">
        <f t="shared" si="21"/>
        <v>69.96000000000001</v>
      </c>
      <c r="F484" s="31" t="s">
        <v>34</v>
      </c>
      <c r="G484" s="28">
        <v>1.78</v>
      </c>
      <c r="H484" s="27" t="s">
        <v>31</v>
      </c>
      <c r="I484" s="32" t="s">
        <v>72</v>
      </c>
      <c r="J484" s="32" t="s">
        <v>33</v>
      </c>
      <c r="K484" s="32"/>
      <c r="L484" s="68"/>
      <c r="R484" s="98"/>
    </row>
    <row r="485" spans="1:18" ht="12.75" hidden="1">
      <c r="A485" s="67">
        <v>2146</v>
      </c>
      <c r="B485" s="60">
        <f t="shared" si="22"/>
      </c>
      <c r="C485" s="27" t="s">
        <v>30</v>
      </c>
      <c r="D485" s="28">
        <v>66.34</v>
      </c>
      <c r="E485" s="30">
        <f t="shared" si="21"/>
        <v>71.58</v>
      </c>
      <c r="F485" s="31" t="s">
        <v>34</v>
      </c>
      <c r="G485" s="28">
        <v>2.62</v>
      </c>
      <c r="H485" s="27" t="s">
        <v>31</v>
      </c>
      <c r="I485" s="32" t="s">
        <v>129</v>
      </c>
      <c r="J485" s="32" t="s">
        <v>33</v>
      </c>
      <c r="K485" s="32"/>
      <c r="L485" s="68"/>
      <c r="R485" s="99"/>
    </row>
    <row r="486" spans="1:18" ht="12.75" hidden="1">
      <c r="A486" s="67">
        <v>2231</v>
      </c>
      <c r="B486" s="60">
        <f t="shared" si="22"/>
        <v>1</v>
      </c>
      <c r="C486" s="27" t="s">
        <v>30</v>
      </c>
      <c r="D486" s="28">
        <v>66.27</v>
      </c>
      <c r="E486" s="30">
        <f t="shared" si="21"/>
        <v>73.33</v>
      </c>
      <c r="F486" s="31" t="s">
        <v>34</v>
      </c>
      <c r="G486" s="28">
        <v>3.53</v>
      </c>
      <c r="H486" s="27" t="s">
        <v>31</v>
      </c>
      <c r="I486" s="27" t="s">
        <v>192</v>
      </c>
      <c r="J486" s="27" t="s">
        <v>33</v>
      </c>
      <c r="K486" s="27"/>
      <c r="L486" s="68"/>
      <c r="R486" s="99"/>
    </row>
    <row r="487" spans="1:18" ht="12.75" hidden="1">
      <c r="A487" s="67">
        <v>2334</v>
      </c>
      <c r="B487" s="60">
        <f t="shared" si="22"/>
      </c>
      <c r="C487" s="27" t="s">
        <v>30</v>
      </c>
      <c r="D487" s="28">
        <v>66.04</v>
      </c>
      <c r="E487" s="30">
        <f t="shared" si="21"/>
        <v>76.7</v>
      </c>
      <c r="F487" s="31" t="s">
        <v>34</v>
      </c>
      <c r="G487" s="27">
        <v>5.33</v>
      </c>
      <c r="H487" s="27" t="s">
        <v>31</v>
      </c>
      <c r="I487" s="27" t="s">
        <v>271</v>
      </c>
      <c r="J487" s="27" t="s">
        <v>33</v>
      </c>
      <c r="K487" s="27"/>
      <c r="L487" s="68"/>
      <c r="R487" s="98"/>
    </row>
    <row r="488" spans="1:18" ht="12.75" hidden="1">
      <c r="A488" s="70" t="s">
        <v>646</v>
      </c>
      <c r="B488" s="60">
        <f t="shared" si="22"/>
      </c>
      <c r="C488" s="27" t="s">
        <v>30</v>
      </c>
      <c r="D488" s="40">
        <v>66</v>
      </c>
      <c r="E488" s="30">
        <f t="shared" si="21"/>
        <v>85</v>
      </c>
      <c r="F488" s="31" t="s">
        <v>34</v>
      </c>
      <c r="G488" s="40">
        <v>9.5</v>
      </c>
      <c r="H488" s="27" t="s">
        <v>31</v>
      </c>
      <c r="I488" s="32"/>
      <c r="J488" s="32" t="s">
        <v>33</v>
      </c>
      <c r="K488" s="32"/>
      <c r="L488" s="68"/>
      <c r="R488" s="99"/>
    </row>
    <row r="489" spans="1:18" ht="12.75" hidden="1">
      <c r="A489" s="67">
        <v>5850</v>
      </c>
      <c r="B489" s="60">
        <f t="shared" si="22"/>
      </c>
      <c r="C489" s="27" t="s">
        <v>30</v>
      </c>
      <c r="D489" s="28">
        <v>65</v>
      </c>
      <c r="E489" s="30">
        <f t="shared" si="21"/>
        <v>69</v>
      </c>
      <c r="F489" s="31" t="s">
        <v>34</v>
      </c>
      <c r="G489" s="28">
        <v>2</v>
      </c>
      <c r="H489" s="27" t="s">
        <v>31</v>
      </c>
      <c r="I489" s="32"/>
      <c r="J489" s="32" t="s">
        <v>33</v>
      </c>
      <c r="K489" s="32">
        <v>1</v>
      </c>
      <c r="L489" s="68">
        <v>928</v>
      </c>
      <c r="R489" s="99"/>
    </row>
    <row r="490" spans="1:18" ht="12.75" hidden="1">
      <c r="A490" s="67">
        <v>6468</v>
      </c>
      <c r="B490" s="60">
        <f t="shared" si="22"/>
      </c>
      <c r="C490" s="27" t="s">
        <v>30</v>
      </c>
      <c r="D490" s="28">
        <v>65</v>
      </c>
      <c r="E490" s="28"/>
      <c r="F490" s="31" t="s">
        <v>34</v>
      </c>
      <c r="G490" s="28">
        <v>5</v>
      </c>
      <c r="H490" s="27" t="s">
        <v>408</v>
      </c>
      <c r="I490" s="37" t="s">
        <v>34</v>
      </c>
      <c r="J490" s="27" t="s">
        <v>409</v>
      </c>
      <c r="K490" s="27"/>
      <c r="L490" s="68"/>
      <c r="R490" s="98"/>
    </row>
    <row r="491" spans="1:18" ht="12.75" hidden="1">
      <c r="A491" s="70" t="s">
        <v>560</v>
      </c>
      <c r="B491" s="60">
        <f t="shared" si="22"/>
      </c>
      <c r="C491" s="27" t="s">
        <v>30</v>
      </c>
      <c r="D491" s="40">
        <v>65</v>
      </c>
      <c r="E491" s="30">
        <f aca="true" t="shared" si="23" ref="E491:E522">D491+(G491*2)</f>
        <v>70</v>
      </c>
      <c r="F491" s="31" t="s">
        <v>34</v>
      </c>
      <c r="G491" s="40">
        <v>2.5</v>
      </c>
      <c r="H491" s="27" t="s">
        <v>31</v>
      </c>
      <c r="I491" s="32"/>
      <c r="J491" s="32" t="s">
        <v>33</v>
      </c>
      <c r="K491" s="32"/>
      <c r="L491" s="68"/>
      <c r="R491" s="98"/>
    </row>
    <row r="492" spans="1:18" ht="12.75" hidden="1">
      <c r="A492" s="70" t="s">
        <v>891</v>
      </c>
      <c r="B492" s="60">
        <f t="shared" si="22"/>
      </c>
      <c r="C492" s="27" t="s">
        <v>30</v>
      </c>
      <c r="D492" s="40">
        <v>65</v>
      </c>
      <c r="E492" s="30">
        <f t="shared" si="23"/>
        <v>71</v>
      </c>
      <c r="F492" s="31" t="s">
        <v>34</v>
      </c>
      <c r="G492" s="40">
        <v>3</v>
      </c>
      <c r="H492" s="27" t="s">
        <v>31</v>
      </c>
      <c r="I492" s="32"/>
      <c r="J492" s="32" t="s">
        <v>33</v>
      </c>
      <c r="K492" s="32"/>
      <c r="L492" s="68"/>
      <c r="R492" s="99"/>
    </row>
    <row r="493" spans="1:18" ht="12.75" hidden="1">
      <c r="A493" s="67">
        <v>2145</v>
      </c>
      <c r="B493" s="60">
        <f t="shared" si="22"/>
      </c>
      <c r="C493" s="27" t="s">
        <v>30</v>
      </c>
      <c r="D493" s="28">
        <v>64.77</v>
      </c>
      <c r="E493" s="30">
        <f t="shared" si="23"/>
        <v>70.00999999999999</v>
      </c>
      <c r="F493" s="31" t="s">
        <v>34</v>
      </c>
      <c r="G493" s="28">
        <v>2.62</v>
      </c>
      <c r="H493" s="27" t="s">
        <v>31</v>
      </c>
      <c r="I493" s="32" t="s">
        <v>128</v>
      </c>
      <c r="J493" s="32" t="s">
        <v>33</v>
      </c>
      <c r="K493" s="32"/>
      <c r="L493" s="68"/>
      <c r="R493" s="99"/>
    </row>
    <row r="494" spans="1:18" ht="12.75" hidden="1">
      <c r="A494" s="70" t="s">
        <v>653</v>
      </c>
      <c r="B494" s="60">
        <f t="shared" si="22"/>
      </c>
      <c r="C494" s="27" t="s">
        <v>30</v>
      </c>
      <c r="D494" s="40">
        <v>64.6</v>
      </c>
      <c r="E494" s="30">
        <f t="shared" si="23"/>
        <v>76</v>
      </c>
      <c r="F494" s="31" t="s">
        <v>34</v>
      </c>
      <c r="G494" s="40">
        <v>5.7</v>
      </c>
      <c r="H494" s="27" t="s">
        <v>31</v>
      </c>
      <c r="I494" s="32"/>
      <c r="J494" s="32" t="s">
        <v>33</v>
      </c>
      <c r="K494" s="32"/>
      <c r="L494" s="68"/>
      <c r="R494" s="98"/>
    </row>
    <row r="495" spans="1:18" ht="12.75" hidden="1">
      <c r="A495" s="70" t="s">
        <v>642</v>
      </c>
      <c r="B495" s="60">
        <f t="shared" si="22"/>
      </c>
      <c r="C495" s="27" t="s">
        <v>30</v>
      </c>
      <c r="D495" s="40">
        <v>64</v>
      </c>
      <c r="E495" s="30">
        <f t="shared" si="23"/>
        <v>70</v>
      </c>
      <c r="F495" s="31" t="s">
        <v>34</v>
      </c>
      <c r="G495" s="40">
        <v>3</v>
      </c>
      <c r="H495" s="27" t="s">
        <v>31</v>
      </c>
      <c r="I495" s="32"/>
      <c r="J495" s="32" t="s">
        <v>33</v>
      </c>
      <c r="K495" s="32"/>
      <c r="L495" s="68"/>
      <c r="R495" s="98"/>
    </row>
    <row r="496" spans="1:18" ht="12.75" hidden="1">
      <c r="A496" s="67">
        <v>1613</v>
      </c>
      <c r="B496" s="60">
        <f t="shared" si="22"/>
      </c>
      <c r="C496" s="27" t="s">
        <v>30</v>
      </c>
      <c r="D496" s="28">
        <v>63.5</v>
      </c>
      <c r="E496" s="30">
        <f t="shared" si="23"/>
        <v>75.5</v>
      </c>
      <c r="F496" s="31" t="s">
        <v>34</v>
      </c>
      <c r="G496" s="28">
        <v>6</v>
      </c>
      <c r="H496" s="27" t="s">
        <v>31</v>
      </c>
      <c r="I496" s="32"/>
      <c r="J496" s="32" t="s">
        <v>33</v>
      </c>
      <c r="K496" s="32">
        <v>16</v>
      </c>
      <c r="L496" s="68">
        <v>7072</v>
      </c>
      <c r="R496" s="29"/>
    </row>
    <row r="497" spans="1:18" ht="12.75" hidden="1">
      <c r="A497" s="67">
        <v>5145</v>
      </c>
      <c r="B497" s="60">
        <f t="shared" si="22"/>
      </c>
      <c r="C497" s="27" t="s">
        <v>30</v>
      </c>
      <c r="D497" s="28">
        <v>63.5</v>
      </c>
      <c r="E497" s="30">
        <f t="shared" si="23"/>
        <v>69.5</v>
      </c>
      <c r="F497" s="31" t="s">
        <v>34</v>
      </c>
      <c r="G497" s="28">
        <v>3</v>
      </c>
      <c r="H497" s="27" t="s">
        <v>31</v>
      </c>
      <c r="I497" s="32"/>
      <c r="J497" s="32" t="s">
        <v>33</v>
      </c>
      <c r="K497" s="32">
        <v>8</v>
      </c>
      <c r="L497" s="68">
        <v>7008</v>
      </c>
      <c r="R497" s="98"/>
    </row>
    <row r="498" spans="1:18" ht="12.75" hidden="1">
      <c r="A498" s="70" t="s">
        <v>441</v>
      </c>
      <c r="B498" s="60">
        <f t="shared" si="22"/>
      </c>
      <c r="C498" s="27" t="s">
        <v>30</v>
      </c>
      <c r="D498" s="57">
        <v>63.5</v>
      </c>
      <c r="E498" s="30">
        <f t="shared" si="23"/>
        <v>69.5</v>
      </c>
      <c r="F498" s="31" t="s">
        <v>34</v>
      </c>
      <c r="G498" s="40">
        <v>3</v>
      </c>
      <c r="H498" s="27" t="s">
        <v>31</v>
      </c>
      <c r="I498" s="32"/>
      <c r="J498" s="32" t="s">
        <v>33</v>
      </c>
      <c r="K498" s="32"/>
      <c r="L498" s="68"/>
      <c r="R498" s="99"/>
    </row>
    <row r="499" spans="1:18" ht="12.75" hidden="1">
      <c r="A499" s="70" t="s">
        <v>463</v>
      </c>
      <c r="B499" s="60">
        <f t="shared" si="22"/>
      </c>
      <c r="C499" s="27" t="s">
        <v>30</v>
      </c>
      <c r="D499" s="40">
        <v>63.5</v>
      </c>
      <c r="E499" s="30">
        <f t="shared" si="23"/>
        <v>75.5</v>
      </c>
      <c r="F499" s="31" t="s">
        <v>34</v>
      </c>
      <c r="G499" s="40">
        <v>6</v>
      </c>
      <c r="H499" s="27" t="s">
        <v>31</v>
      </c>
      <c r="I499" s="32"/>
      <c r="J499" s="32" t="s">
        <v>33</v>
      </c>
      <c r="K499" s="32"/>
      <c r="L499" s="68"/>
      <c r="R499" s="29"/>
    </row>
    <row r="500" spans="1:18" ht="12.75" hidden="1">
      <c r="A500" s="67">
        <v>2037</v>
      </c>
      <c r="B500" s="60">
        <f t="shared" si="22"/>
      </c>
      <c r="C500" s="27" t="s">
        <v>30</v>
      </c>
      <c r="D500" s="28">
        <v>63.22</v>
      </c>
      <c r="E500" s="30">
        <f t="shared" si="23"/>
        <v>66.78</v>
      </c>
      <c r="F500" s="31" t="s">
        <v>34</v>
      </c>
      <c r="G500" s="28">
        <v>1.78</v>
      </c>
      <c r="H500" s="27" t="s">
        <v>31</v>
      </c>
      <c r="I500" s="32" t="s">
        <v>71</v>
      </c>
      <c r="J500" s="32" t="s">
        <v>33</v>
      </c>
      <c r="K500" s="32"/>
      <c r="L500" s="68"/>
      <c r="R500" s="98"/>
    </row>
    <row r="501" spans="1:18" ht="12.75" hidden="1">
      <c r="A501" s="67">
        <v>2144</v>
      </c>
      <c r="B501" s="60">
        <f t="shared" si="22"/>
      </c>
      <c r="C501" s="27" t="s">
        <v>30</v>
      </c>
      <c r="D501" s="28">
        <v>63.17</v>
      </c>
      <c r="E501" s="30">
        <f t="shared" si="23"/>
        <v>68.41</v>
      </c>
      <c r="F501" s="31" t="s">
        <v>34</v>
      </c>
      <c r="G501" s="28">
        <v>2.62</v>
      </c>
      <c r="H501" s="27" t="s">
        <v>31</v>
      </c>
      <c r="I501" s="32" t="s">
        <v>127</v>
      </c>
      <c r="J501" s="32" t="s">
        <v>33</v>
      </c>
      <c r="K501" s="32"/>
      <c r="L501" s="68"/>
      <c r="R501" s="98"/>
    </row>
    <row r="502" spans="1:18" ht="12.75" hidden="1">
      <c r="A502" s="67">
        <v>2230</v>
      </c>
      <c r="B502" s="60">
        <f t="shared" si="22"/>
        <v>1</v>
      </c>
      <c r="C502" s="27" t="s">
        <v>30</v>
      </c>
      <c r="D502" s="28">
        <v>63.09</v>
      </c>
      <c r="E502" s="30">
        <f t="shared" si="23"/>
        <v>70.15</v>
      </c>
      <c r="F502" s="31" t="s">
        <v>34</v>
      </c>
      <c r="G502" s="27">
        <v>3.53</v>
      </c>
      <c r="H502" s="27" t="s">
        <v>31</v>
      </c>
      <c r="I502" s="27" t="s">
        <v>191</v>
      </c>
      <c r="J502" s="27" t="s">
        <v>33</v>
      </c>
      <c r="K502" s="27"/>
      <c r="L502" s="68"/>
      <c r="R502" s="98"/>
    </row>
    <row r="503" spans="1:18" ht="12.75" hidden="1">
      <c r="A503" s="67">
        <v>9919</v>
      </c>
      <c r="B503" s="60">
        <f t="shared" si="22"/>
      </c>
      <c r="C503" s="27" t="s">
        <v>30</v>
      </c>
      <c r="D503" s="28">
        <v>63</v>
      </c>
      <c r="E503" s="30">
        <f t="shared" si="23"/>
        <v>74.4</v>
      </c>
      <c r="F503" s="31"/>
      <c r="G503" s="28">
        <v>5.7</v>
      </c>
      <c r="H503" s="27" t="s">
        <v>384</v>
      </c>
      <c r="I503" s="37">
        <v>9919</v>
      </c>
      <c r="J503" s="27" t="s">
        <v>33</v>
      </c>
      <c r="K503" s="27">
        <v>1</v>
      </c>
      <c r="L503" s="68">
        <v>9919</v>
      </c>
      <c r="R503" s="98"/>
    </row>
    <row r="504" spans="1:18" ht="12.75" hidden="1">
      <c r="A504" s="70" t="s">
        <v>685</v>
      </c>
      <c r="B504" s="60">
        <f t="shared" si="22"/>
      </c>
      <c r="C504" s="27" t="s">
        <v>30</v>
      </c>
      <c r="D504" s="40">
        <v>63</v>
      </c>
      <c r="E504" s="30">
        <f t="shared" si="23"/>
        <v>68</v>
      </c>
      <c r="F504" s="31" t="s">
        <v>34</v>
      </c>
      <c r="G504" s="40">
        <v>2.5</v>
      </c>
      <c r="H504" s="27" t="s">
        <v>31</v>
      </c>
      <c r="I504" s="32"/>
      <c r="J504" s="32" t="s">
        <v>33</v>
      </c>
      <c r="K504" s="32"/>
      <c r="L504" s="68"/>
      <c r="R504" s="99"/>
    </row>
    <row r="505" spans="1:18" ht="12.75" hidden="1">
      <c r="A505" s="67">
        <v>2333</v>
      </c>
      <c r="B505" s="60">
        <f t="shared" si="22"/>
      </c>
      <c r="C505" s="27" t="s">
        <v>30</v>
      </c>
      <c r="D505" s="28">
        <v>62.87</v>
      </c>
      <c r="E505" s="30">
        <f t="shared" si="23"/>
        <v>73.53</v>
      </c>
      <c r="F505" s="31" t="s">
        <v>34</v>
      </c>
      <c r="G505" s="27">
        <v>5.33</v>
      </c>
      <c r="H505" s="27" t="s">
        <v>31</v>
      </c>
      <c r="I505" s="27" t="s">
        <v>270</v>
      </c>
      <c r="J505" s="27" t="s">
        <v>33</v>
      </c>
      <c r="K505" s="27"/>
      <c r="L505" s="68"/>
      <c r="R505" s="99"/>
    </row>
    <row r="506" spans="1:18" ht="12.75" hidden="1">
      <c r="A506" s="70">
        <v>90004</v>
      </c>
      <c r="B506" s="60">
        <f t="shared" si="22"/>
      </c>
      <c r="C506" s="27" t="s">
        <v>30</v>
      </c>
      <c r="D506" s="28">
        <v>62.87</v>
      </c>
      <c r="E506" s="30">
        <f t="shared" si="23"/>
        <v>73.53</v>
      </c>
      <c r="F506" s="31" t="s">
        <v>34</v>
      </c>
      <c r="G506" s="28">
        <v>5.33</v>
      </c>
      <c r="H506" s="27" t="s">
        <v>436</v>
      </c>
      <c r="I506" s="27" t="s">
        <v>270</v>
      </c>
      <c r="J506" s="27" t="s">
        <v>409</v>
      </c>
      <c r="K506" s="27">
        <v>4</v>
      </c>
      <c r="L506" s="68">
        <v>90004</v>
      </c>
      <c r="R506" s="99"/>
    </row>
    <row r="507" spans="1:18" ht="12.75" hidden="1">
      <c r="A507" s="67">
        <v>3749</v>
      </c>
      <c r="B507" s="60">
        <f t="shared" si="22"/>
      </c>
      <c r="C507" s="27" t="s">
        <v>30</v>
      </c>
      <c r="D507" s="28">
        <v>62</v>
      </c>
      <c r="E507" s="30">
        <f t="shared" si="23"/>
        <v>70</v>
      </c>
      <c r="F507" s="31" t="s">
        <v>34</v>
      </c>
      <c r="G507" s="28">
        <v>4</v>
      </c>
      <c r="H507" s="27" t="s">
        <v>31</v>
      </c>
      <c r="I507" s="27"/>
      <c r="J507" s="27" t="s">
        <v>33</v>
      </c>
      <c r="K507" s="27">
        <v>12</v>
      </c>
      <c r="L507" s="68">
        <v>7579</v>
      </c>
      <c r="R507" s="99"/>
    </row>
    <row r="508" spans="1:18" ht="12.75" hidden="1">
      <c r="A508" s="67">
        <v>6013</v>
      </c>
      <c r="B508" s="60">
        <f t="shared" si="22"/>
      </c>
      <c r="C508" s="27" t="s">
        <v>30</v>
      </c>
      <c r="D508" s="28">
        <v>62</v>
      </c>
      <c r="E508" s="30">
        <f t="shared" si="23"/>
        <v>65</v>
      </c>
      <c r="F508" s="31" t="s">
        <v>34</v>
      </c>
      <c r="G508" s="28">
        <v>1.5</v>
      </c>
      <c r="H508" s="27" t="s">
        <v>31</v>
      </c>
      <c r="I508" s="32"/>
      <c r="J508" s="32" t="s">
        <v>33</v>
      </c>
      <c r="K508" s="32">
        <v>12</v>
      </c>
      <c r="L508" s="68" t="s">
        <v>419</v>
      </c>
      <c r="R508" s="98"/>
    </row>
    <row r="509" spans="1:18" ht="12.75" hidden="1">
      <c r="A509" s="67">
        <v>9219</v>
      </c>
      <c r="B509" s="60">
        <f t="shared" si="22"/>
      </c>
      <c r="C509" s="27" t="s">
        <v>30</v>
      </c>
      <c r="D509" s="28">
        <v>62</v>
      </c>
      <c r="E509" s="30">
        <f t="shared" si="23"/>
        <v>66</v>
      </c>
      <c r="F509" s="31"/>
      <c r="G509" s="28">
        <v>2</v>
      </c>
      <c r="H509" s="27" t="s">
        <v>325</v>
      </c>
      <c r="I509" s="27"/>
      <c r="J509" s="27" t="s">
        <v>33</v>
      </c>
      <c r="K509" s="27"/>
      <c r="L509" s="68" t="s">
        <v>431</v>
      </c>
      <c r="R509" s="99"/>
    </row>
    <row r="510" spans="1:18" ht="12.75" hidden="1">
      <c r="A510" s="70" t="s">
        <v>718</v>
      </c>
      <c r="B510" s="60">
        <f t="shared" si="22"/>
      </c>
      <c r="C510" s="27" t="s">
        <v>30</v>
      </c>
      <c r="D510" s="40">
        <v>62</v>
      </c>
      <c r="E510" s="30">
        <f t="shared" si="23"/>
        <v>69</v>
      </c>
      <c r="F510" s="31" t="s">
        <v>34</v>
      </c>
      <c r="G510" s="40">
        <v>3.5</v>
      </c>
      <c r="H510" s="27" t="s">
        <v>31</v>
      </c>
      <c r="I510" s="32"/>
      <c r="J510" s="32" t="s">
        <v>33</v>
      </c>
      <c r="K510" s="32"/>
      <c r="L510" s="68"/>
      <c r="R510" s="99"/>
    </row>
    <row r="511" spans="1:18" ht="12.75" hidden="1">
      <c r="A511" s="70" t="s">
        <v>743</v>
      </c>
      <c r="B511" s="60">
        <f t="shared" si="22"/>
      </c>
      <c r="C511" s="27" t="s">
        <v>30</v>
      </c>
      <c r="D511" s="40">
        <v>62</v>
      </c>
      <c r="E511" s="30">
        <f t="shared" si="23"/>
        <v>67</v>
      </c>
      <c r="F511" s="31" t="s">
        <v>34</v>
      </c>
      <c r="G511" s="40">
        <v>2.5</v>
      </c>
      <c r="H511" s="27" t="s">
        <v>31</v>
      </c>
      <c r="I511" s="32"/>
      <c r="J511" s="32" t="s">
        <v>33</v>
      </c>
      <c r="K511" s="32"/>
      <c r="L511" s="68"/>
      <c r="R511" s="98"/>
    </row>
    <row r="512" spans="1:18" ht="12.75" hidden="1">
      <c r="A512" s="70" t="s">
        <v>791</v>
      </c>
      <c r="B512" s="60">
        <f t="shared" si="22"/>
      </c>
      <c r="C512" s="27" t="s">
        <v>30</v>
      </c>
      <c r="D512" s="40">
        <v>62</v>
      </c>
      <c r="E512" s="30">
        <f t="shared" si="23"/>
        <v>70</v>
      </c>
      <c r="F512" s="31" t="s">
        <v>34</v>
      </c>
      <c r="G512" s="40">
        <v>4</v>
      </c>
      <c r="H512" s="27" t="s">
        <v>31</v>
      </c>
      <c r="I512" s="32"/>
      <c r="J512" s="32" t="s">
        <v>33</v>
      </c>
      <c r="K512" s="32"/>
      <c r="L512" s="68"/>
      <c r="R512" s="103"/>
    </row>
    <row r="513" spans="1:18" ht="12.75" hidden="1">
      <c r="A513" s="70" t="s">
        <v>872</v>
      </c>
      <c r="B513" s="60">
        <f t="shared" si="22"/>
      </c>
      <c r="C513" s="27" t="s">
        <v>30</v>
      </c>
      <c r="D513" s="40">
        <v>62</v>
      </c>
      <c r="E513" s="30">
        <f t="shared" si="23"/>
        <v>68</v>
      </c>
      <c r="F513" s="31" t="s">
        <v>34</v>
      </c>
      <c r="G513" s="40">
        <v>3</v>
      </c>
      <c r="H513" s="27" t="s">
        <v>31</v>
      </c>
      <c r="I513" s="32"/>
      <c r="J513" s="32" t="s">
        <v>33</v>
      </c>
      <c r="K513" s="32"/>
      <c r="L513" s="68"/>
      <c r="R513" s="98"/>
    </row>
    <row r="514" spans="1:18" ht="12.75" hidden="1">
      <c r="A514" s="67">
        <v>2143</v>
      </c>
      <c r="B514" s="60">
        <f t="shared" si="22"/>
      </c>
      <c r="C514" s="27" t="s">
        <v>30</v>
      </c>
      <c r="D514" s="28">
        <v>61.6</v>
      </c>
      <c r="E514" s="30">
        <f t="shared" si="23"/>
        <v>66.84</v>
      </c>
      <c r="F514" s="31" t="s">
        <v>34</v>
      </c>
      <c r="G514" s="28">
        <v>2.62</v>
      </c>
      <c r="H514" s="27" t="s">
        <v>31</v>
      </c>
      <c r="I514" s="32" t="s">
        <v>126</v>
      </c>
      <c r="J514" s="32" t="s">
        <v>33</v>
      </c>
      <c r="K514" s="32"/>
      <c r="L514" s="68"/>
      <c r="R514" s="98"/>
    </row>
    <row r="515" spans="1:18" ht="12.75" hidden="1">
      <c r="A515" s="70" t="s">
        <v>648</v>
      </c>
      <c r="B515" s="60">
        <f t="shared" si="22"/>
      </c>
      <c r="C515" s="27" t="s">
        <v>30</v>
      </c>
      <c r="D515" s="40">
        <v>61.3</v>
      </c>
      <c r="E515" s="30">
        <f t="shared" si="23"/>
        <v>78.5</v>
      </c>
      <c r="F515" s="31" t="s">
        <v>34</v>
      </c>
      <c r="G515" s="40">
        <v>8.6</v>
      </c>
      <c r="H515" s="27" t="s">
        <v>31</v>
      </c>
      <c r="I515" s="32"/>
      <c r="J515" s="32" t="s">
        <v>33</v>
      </c>
      <c r="K515" s="32"/>
      <c r="L515" s="68"/>
      <c r="R515" s="99"/>
    </row>
    <row r="516" spans="1:18" ht="12.75" hidden="1">
      <c r="A516" s="70" t="s">
        <v>503</v>
      </c>
      <c r="B516" s="60">
        <f t="shared" si="22"/>
      </c>
      <c r="C516" s="27" t="s">
        <v>30</v>
      </c>
      <c r="D516" s="40">
        <v>60.5</v>
      </c>
      <c r="E516" s="30">
        <f t="shared" si="23"/>
        <v>68.5</v>
      </c>
      <c r="F516" s="31" t="s">
        <v>34</v>
      </c>
      <c r="G516" s="40">
        <v>4</v>
      </c>
      <c r="H516" s="27" t="s">
        <v>31</v>
      </c>
      <c r="I516" s="32"/>
      <c r="J516" s="32" t="s">
        <v>33</v>
      </c>
      <c r="K516" s="32"/>
      <c r="L516" s="68"/>
      <c r="R516" s="99"/>
    </row>
    <row r="517" spans="1:18" ht="12.75" hidden="1">
      <c r="A517" s="67">
        <v>2036</v>
      </c>
      <c r="B517" s="60">
        <f t="shared" si="22"/>
      </c>
      <c r="C517" s="27" t="s">
        <v>30</v>
      </c>
      <c r="D517" s="28">
        <v>60.05</v>
      </c>
      <c r="E517" s="30">
        <f t="shared" si="23"/>
        <v>63.61</v>
      </c>
      <c r="F517" s="31" t="s">
        <v>34</v>
      </c>
      <c r="G517" s="28">
        <v>1.78</v>
      </c>
      <c r="H517" s="27" t="s">
        <v>31</v>
      </c>
      <c r="I517" s="32" t="s">
        <v>70</v>
      </c>
      <c r="J517" s="32" t="s">
        <v>33</v>
      </c>
      <c r="K517" s="32"/>
      <c r="L517" s="68"/>
      <c r="R517" s="99"/>
    </row>
    <row r="518" spans="1:18" ht="12.75" hidden="1">
      <c r="A518" s="76">
        <v>5514</v>
      </c>
      <c r="B518" s="60">
        <f t="shared" si="22"/>
      </c>
      <c r="C518" s="41" t="s">
        <v>30</v>
      </c>
      <c r="D518" s="42">
        <v>60</v>
      </c>
      <c r="E518" s="43">
        <f t="shared" si="23"/>
        <v>71</v>
      </c>
      <c r="F518" s="44" t="s">
        <v>34</v>
      </c>
      <c r="G518" s="42">
        <v>5.5</v>
      </c>
      <c r="H518" s="41" t="s">
        <v>31</v>
      </c>
      <c r="I518" s="45"/>
      <c r="J518" s="45" t="s">
        <v>33</v>
      </c>
      <c r="K518" s="45">
        <v>16</v>
      </c>
      <c r="L518" s="77">
        <v>7161</v>
      </c>
      <c r="R518" s="99"/>
    </row>
    <row r="519" spans="1:18" ht="12.75" hidden="1">
      <c r="A519" s="67">
        <v>6467</v>
      </c>
      <c r="B519" s="60">
        <f t="shared" si="22"/>
      </c>
      <c r="C519" s="27" t="s">
        <v>30</v>
      </c>
      <c r="D519" s="28">
        <v>60</v>
      </c>
      <c r="E519" s="30">
        <f t="shared" si="23"/>
        <v>70</v>
      </c>
      <c r="F519" s="31" t="s">
        <v>34</v>
      </c>
      <c r="G519" s="28">
        <v>5</v>
      </c>
      <c r="H519" s="27" t="s">
        <v>408</v>
      </c>
      <c r="I519" s="37" t="s">
        <v>34</v>
      </c>
      <c r="J519" s="27" t="s">
        <v>409</v>
      </c>
      <c r="K519" s="27"/>
      <c r="L519" s="68"/>
      <c r="R519" s="99"/>
    </row>
    <row r="520" spans="1:18" ht="12.75" hidden="1">
      <c r="A520" s="78" t="s">
        <v>438</v>
      </c>
      <c r="B520" s="60">
        <f t="shared" si="22"/>
      </c>
      <c r="C520" s="27" t="s">
        <v>30</v>
      </c>
      <c r="D520" s="28">
        <v>60</v>
      </c>
      <c r="E520" s="30">
        <f t="shared" si="23"/>
        <v>64</v>
      </c>
      <c r="F520" s="31" t="s">
        <v>34</v>
      </c>
      <c r="G520" s="28">
        <v>2</v>
      </c>
      <c r="H520" s="27" t="s">
        <v>31</v>
      </c>
      <c r="I520" s="32"/>
      <c r="J520" s="32" t="s">
        <v>33</v>
      </c>
      <c r="K520" s="32">
        <v>10</v>
      </c>
      <c r="L520" s="68">
        <v>7101</v>
      </c>
      <c r="R520" s="98"/>
    </row>
    <row r="521" spans="1:18" ht="12.75" hidden="1">
      <c r="A521" s="70" t="s">
        <v>526</v>
      </c>
      <c r="B521" s="60">
        <f t="shared" si="22"/>
      </c>
      <c r="C521" s="27" t="s">
        <v>30</v>
      </c>
      <c r="D521" s="40">
        <v>60</v>
      </c>
      <c r="E521" s="30">
        <f t="shared" si="23"/>
        <v>64</v>
      </c>
      <c r="F521" s="31" t="s">
        <v>34</v>
      </c>
      <c r="G521" s="40">
        <v>2</v>
      </c>
      <c r="H521" s="27" t="s">
        <v>31</v>
      </c>
      <c r="I521" s="32"/>
      <c r="J521" s="32" t="s">
        <v>33</v>
      </c>
      <c r="K521" s="32"/>
      <c r="L521" s="68"/>
      <c r="R521" s="29"/>
    </row>
    <row r="522" spans="1:18" ht="12.75" hidden="1">
      <c r="A522" s="70" t="s">
        <v>665</v>
      </c>
      <c r="B522" s="60">
        <f t="shared" si="22"/>
      </c>
      <c r="C522" s="27" t="s">
        <v>30</v>
      </c>
      <c r="D522" s="40">
        <v>60</v>
      </c>
      <c r="E522" s="30">
        <f t="shared" si="23"/>
        <v>68</v>
      </c>
      <c r="F522" s="31" t="s">
        <v>34</v>
      </c>
      <c r="G522" s="40">
        <v>4</v>
      </c>
      <c r="H522" s="27" t="s">
        <v>31</v>
      </c>
      <c r="I522" s="32"/>
      <c r="J522" s="32" t="s">
        <v>33</v>
      </c>
      <c r="K522" s="32"/>
      <c r="L522" s="68"/>
      <c r="R522" s="29"/>
    </row>
    <row r="523" spans="1:18" ht="12.75" hidden="1">
      <c r="A523" s="70" t="s">
        <v>666</v>
      </c>
      <c r="B523" s="60">
        <f t="shared" si="22"/>
      </c>
      <c r="C523" s="27" t="s">
        <v>30</v>
      </c>
      <c r="D523" s="40">
        <v>60</v>
      </c>
      <c r="E523" s="30">
        <f aca="true" t="shared" si="24" ref="E523:E554">D523+(G523*2)</f>
        <v>70</v>
      </c>
      <c r="F523" s="31" t="s">
        <v>34</v>
      </c>
      <c r="G523" s="40">
        <v>5</v>
      </c>
      <c r="H523" s="27" t="s">
        <v>31</v>
      </c>
      <c r="I523" s="32"/>
      <c r="J523" s="32" t="s">
        <v>33</v>
      </c>
      <c r="K523" s="32"/>
      <c r="L523" s="68"/>
      <c r="R523" s="99"/>
    </row>
    <row r="524" spans="1:18" ht="12.75" hidden="1">
      <c r="A524" s="70" t="s">
        <v>695</v>
      </c>
      <c r="B524" s="60">
        <f t="shared" si="22"/>
      </c>
      <c r="C524" s="27" t="s">
        <v>30</v>
      </c>
      <c r="D524" s="40">
        <v>60</v>
      </c>
      <c r="E524" s="30">
        <f t="shared" si="24"/>
        <v>65</v>
      </c>
      <c r="F524" s="31" t="s">
        <v>34</v>
      </c>
      <c r="G524" s="40">
        <v>2.5</v>
      </c>
      <c r="H524" s="27" t="s">
        <v>31</v>
      </c>
      <c r="I524" s="32"/>
      <c r="J524" s="32" t="s">
        <v>33</v>
      </c>
      <c r="K524" s="32"/>
      <c r="L524" s="68"/>
      <c r="R524" s="98"/>
    </row>
    <row r="525" spans="1:18" ht="12.75" hidden="1">
      <c r="A525" s="70" t="s">
        <v>890</v>
      </c>
      <c r="B525" s="60">
        <f t="shared" si="22"/>
      </c>
      <c r="C525" s="27" t="s">
        <v>30</v>
      </c>
      <c r="D525" s="40">
        <v>60</v>
      </c>
      <c r="E525" s="30">
        <f t="shared" si="24"/>
        <v>66</v>
      </c>
      <c r="F525" s="31" t="s">
        <v>34</v>
      </c>
      <c r="G525" s="40">
        <v>3</v>
      </c>
      <c r="H525" s="27" t="s">
        <v>31</v>
      </c>
      <c r="I525" s="32"/>
      <c r="J525" s="32" t="s">
        <v>33</v>
      </c>
      <c r="K525" s="32"/>
      <c r="L525" s="68"/>
      <c r="R525" s="98"/>
    </row>
    <row r="526" spans="1:18" ht="12.75" hidden="1">
      <c r="A526" s="67">
        <v>2142</v>
      </c>
      <c r="B526" s="60">
        <f t="shared" si="22"/>
      </c>
      <c r="C526" s="27" t="s">
        <v>30</v>
      </c>
      <c r="D526" s="28">
        <v>59.99</v>
      </c>
      <c r="E526" s="30">
        <f t="shared" si="24"/>
        <v>65.23</v>
      </c>
      <c r="F526" s="31" t="s">
        <v>34</v>
      </c>
      <c r="G526" s="28">
        <v>2.62</v>
      </c>
      <c r="H526" s="27" t="s">
        <v>31</v>
      </c>
      <c r="I526" s="32" t="s">
        <v>125</v>
      </c>
      <c r="J526" s="32" t="s">
        <v>33</v>
      </c>
      <c r="K526" s="32"/>
      <c r="L526" s="68"/>
      <c r="R526" s="98"/>
    </row>
    <row r="527" spans="1:18" ht="12.75" hidden="1">
      <c r="A527" s="67">
        <v>2229</v>
      </c>
      <c r="B527" s="60">
        <f t="shared" si="22"/>
        <v>1</v>
      </c>
      <c r="C527" s="27" t="s">
        <v>30</v>
      </c>
      <c r="D527" s="28">
        <v>59.92</v>
      </c>
      <c r="E527" s="30">
        <f t="shared" si="24"/>
        <v>66.98</v>
      </c>
      <c r="F527" s="31" t="s">
        <v>34</v>
      </c>
      <c r="G527" s="27">
        <v>3.53</v>
      </c>
      <c r="H527" s="27" t="s">
        <v>31</v>
      </c>
      <c r="I527" s="27" t="s">
        <v>190</v>
      </c>
      <c r="J527" s="27" t="s">
        <v>33</v>
      </c>
      <c r="K527" s="27"/>
      <c r="L527" s="68"/>
      <c r="R527" s="99"/>
    </row>
    <row r="528" spans="1:18" ht="12.75" hidden="1">
      <c r="A528" s="67">
        <v>2332</v>
      </c>
      <c r="B528" s="60">
        <f t="shared" si="22"/>
      </c>
      <c r="C528" s="27" t="s">
        <v>30</v>
      </c>
      <c r="D528" s="28">
        <v>59.69</v>
      </c>
      <c r="E528" s="30">
        <f t="shared" si="24"/>
        <v>70.35</v>
      </c>
      <c r="F528" s="31" t="s">
        <v>34</v>
      </c>
      <c r="G528" s="27">
        <v>5.33</v>
      </c>
      <c r="H528" s="27" t="s">
        <v>31</v>
      </c>
      <c r="I528" s="27" t="s">
        <v>269</v>
      </c>
      <c r="J528" s="27" t="s">
        <v>33</v>
      </c>
      <c r="K528" s="27"/>
      <c r="L528" s="68"/>
      <c r="R528" s="99"/>
    </row>
    <row r="529" spans="1:18" ht="12.75" hidden="1">
      <c r="A529" s="70" t="s">
        <v>583</v>
      </c>
      <c r="B529" s="60">
        <f t="shared" si="22"/>
      </c>
      <c r="C529" s="27" t="s">
        <v>30</v>
      </c>
      <c r="D529" s="40">
        <v>59.6</v>
      </c>
      <c r="E529" s="30">
        <f t="shared" si="24"/>
        <v>71</v>
      </c>
      <c r="F529" s="31" t="s">
        <v>34</v>
      </c>
      <c r="G529" s="40">
        <v>5.7</v>
      </c>
      <c r="H529" s="27" t="s">
        <v>31</v>
      </c>
      <c r="I529" s="32"/>
      <c r="J529" s="32" t="s">
        <v>33</v>
      </c>
      <c r="K529" s="32"/>
      <c r="L529" s="68"/>
      <c r="R529" s="99"/>
    </row>
    <row r="530" spans="1:18" ht="12.75" hidden="1">
      <c r="A530" s="67">
        <v>5284</v>
      </c>
      <c r="B530" s="60">
        <f t="shared" si="22"/>
      </c>
      <c r="C530" s="27" t="s">
        <v>30</v>
      </c>
      <c r="D530" s="28">
        <v>59.5</v>
      </c>
      <c r="E530" s="30">
        <f t="shared" si="24"/>
        <v>70.9</v>
      </c>
      <c r="F530" s="31" t="s">
        <v>34</v>
      </c>
      <c r="G530" s="28">
        <v>5.7</v>
      </c>
      <c r="H530" s="27" t="s">
        <v>31</v>
      </c>
      <c r="I530" s="32"/>
      <c r="J530" s="32" t="s">
        <v>33</v>
      </c>
      <c r="K530" s="32">
        <v>1</v>
      </c>
      <c r="L530" s="68">
        <v>5284</v>
      </c>
      <c r="R530" s="99"/>
    </row>
    <row r="531" spans="1:18" ht="12.75" hidden="1">
      <c r="A531" s="67">
        <v>2932</v>
      </c>
      <c r="B531" s="60">
        <f t="shared" si="22"/>
      </c>
      <c r="C531" s="27" t="s">
        <v>30</v>
      </c>
      <c r="D531" s="28">
        <v>59.36</v>
      </c>
      <c r="E531" s="30">
        <f t="shared" si="24"/>
        <v>65.36</v>
      </c>
      <c r="F531" s="31" t="s">
        <v>34</v>
      </c>
      <c r="G531" s="28">
        <v>3</v>
      </c>
      <c r="H531" s="37" t="s">
        <v>384</v>
      </c>
      <c r="I531" s="27" t="s">
        <v>397</v>
      </c>
      <c r="J531" s="27" t="s">
        <v>33</v>
      </c>
      <c r="K531" s="27"/>
      <c r="L531" s="68"/>
      <c r="R531" s="98"/>
    </row>
    <row r="532" spans="1:18" ht="12.75" hidden="1">
      <c r="A532" s="67">
        <v>5294</v>
      </c>
      <c r="B532" s="60">
        <f t="shared" si="22"/>
      </c>
      <c r="C532" s="27" t="s">
        <v>30</v>
      </c>
      <c r="D532" s="28">
        <v>59</v>
      </c>
      <c r="E532" s="30">
        <f t="shared" si="24"/>
        <v>72</v>
      </c>
      <c r="F532" s="31" t="s">
        <v>34</v>
      </c>
      <c r="G532" s="28">
        <v>6.5</v>
      </c>
      <c r="H532" s="27" t="s">
        <v>31</v>
      </c>
      <c r="I532" s="32"/>
      <c r="J532" s="32" t="s">
        <v>33</v>
      </c>
      <c r="K532" s="32">
        <v>12</v>
      </c>
      <c r="L532" s="68">
        <v>5294</v>
      </c>
      <c r="R532" s="98"/>
    </row>
    <row r="533" spans="1:18" ht="12.75" hidden="1">
      <c r="A533" s="70" t="s">
        <v>594</v>
      </c>
      <c r="B533" s="60">
        <f t="shared" si="22"/>
      </c>
      <c r="C533" s="27" t="s">
        <v>30</v>
      </c>
      <c r="D533" s="40">
        <v>59</v>
      </c>
      <c r="E533" s="30">
        <f t="shared" si="24"/>
        <v>65</v>
      </c>
      <c r="F533" s="31" t="s">
        <v>34</v>
      </c>
      <c r="G533" s="40">
        <v>3</v>
      </c>
      <c r="H533" s="27" t="s">
        <v>31</v>
      </c>
      <c r="I533" s="32"/>
      <c r="J533" s="32" t="s">
        <v>33</v>
      </c>
      <c r="K533" s="32"/>
      <c r="L533" s="68"/>
      <c r="R533" s="99"/>
    </row>
    <row r="534" spans="1:18" ht="12.75" hidden="1">
      <c r="A534" s="70" t="s">
        <v>613</v>
      </c>
      <c r="B534" s="60">
        <f t="shared" si="22"/>
      </c>
      <c r="C534" s="27" t="s">
        <v>30</v>
      </c>
      <c r="D534" s="40">
        <v>59</v>
      </c>
      <c r="E534" s="30">
        <f t="shared" si="24"/>
        <v>63</v>
      </c>
      <c r="F534" s="31" t="s">
        <v>34</v>
      </c>
      <c r="G534" s="40">
        <v>2</v>
      </c>
      <c r="H534" s="27" t="s">
        <v>31</v>
      </c>
      <c r="I534" s="32"/>
      <c r="J534" s="32" t="s">
        <v>33</v>
      </c>
      <c r="K534" s="32"/>
      <c r="L534" s="68"/>
      <c r="R534" s="98"/>
    </row>
    <row r="535" spans="1:18" ht="12.75" hidden="1">
      <c r="A535" s="70" t="s">
        <v>848</v>
      </c>
      <c r="B535" s="60">
        <f t="shared" si="22"/>
      </c>
      <c r="C535" s="27" t="s">
        <v>30</v>
      </c>
      <c r="D535" s="40">
        <v>59</v>
      </c>
      <c r="E535" s="30">
        <f t="shared" si="24"/>
        <v>64</v>
      </c>
      <c r="F535" s="31" t="s">
        <v>34</v>
      </c>
      <c r="G535" s="40">
        <v>2.5</v>
      </c>
      <c r="H535" s="27" t="s">
        <v>31</v>
      </c>
      <c r="I535" s="32"/>
      <c r="J535" s="32" t="s">
        <v>33</v>
      </c>
      <c r="K535" s="32"/>
      <c r="L535" s="68"/>
      <c r="R535" s="98"/>
    </row>
    <row r="536" spans="1:18" ht="12.75" hidden="1">
      <c r="A536" s="70" t="s">
        <v>683</v>
      </c>
      <c r="B536" s="60">
        <f t="shared" si="22"/>
      </c>
      <c r="C536" s="27" t="s">
        <v>30</v>
      </c>
      <c r="D536" s="40">
        <v>58.75</v>
      </c>
      <c r="E536" s="30">
        <f t="shared" si="24"/>
        <v>65.81</v>
      </c>
      <c r="F536" s="31" t="s">
        <v>34</v>
      </c>
      <c r="G536" s="40">
        <v>3.53</v>
      </c>
      <c r="H536" s="27" t="s">
        <v>31</v>
      </c>
      <c r="I536" s="32"/>
      <c r="J536" s="32" t="s">
        <v>33</v>
      </c>
      <c r="K536" s="32"/>
      <c r="L536" s="68"/>
      <c r="R536" s="99"/>
    </row>
    <row r="537" spans="1:18" ht="12.75" hidden="1">
      <c r="A537" s="67">
        <v>2141</v>
      </c>
      <c r="B537" s="60">
        <f t="shared" si="22"/>
      </c>
      <c r="C537" s="27" t="s">
        <v>30</v>
      </c>
      <c r="D537" s="28">
        <v>58.42</v>
      </c>
      <c r="E537" s="30">
        <f t="shared" si="24"/>
        <v>63.660000000000004</v>
      </c>
      <c r="F537" s="31" t="s">
        <v>34</v>
      </c>
      <c r="G537" s="28">
        <v>2.62</v>
      </c>
      <c r="H537" s="27" t="s">
        <v>31</v>
      </c>
      <c r="I537" s="32" t="s">
        <v>124</v>
      </c>
      <c r="J537" s="32" t="s">
        <v>33</v>
      </c>
      <c r="K537" s="32"/>
      <c r="L537" s="68"/>
      <c r="R537" s="99"/>
    </row>
    <row r="538" spans="1:18" ht="12.75" hidden="1">
      <c r="A538" s="67">
        <v>9879</v>
      </c>
      <c r="B538" s="60">
        <f t="shared" si="22"/>
      </c>
      <c r="C538" s="27" t="s">
        <v>30</v>
      </c>
      <c r="D538" s="28">
        <v>58</v>
      </c>
      <c r="E538" s="28">
        <f t="shared" si="24"/>
        <v>71.96000000000001</v>
      </c>
      <c r="F538" s="28"/>
      <c r="G538" s="28">
        <v>6.98</v>
      </c>
      <c r="H538" s="27" t="s">
        <v>31</v>
      </c>
      <c r="I538" s="27">
        <v>9879</v>
      </c>
      <c r="J538" s="27" t="s">
        <v>33</v>
      </c>
      <c r="K538" s="27">
        <v>1</v>
      </c>
      <c r="L538" s="68">
        <v>9879</v>
      </c>
      <c r="R538" s="99"/>
    </row>
    <row r="539" spans="1:18" ht="12.75" hidden="1">
      <c r="A539" s="70" t="s">
        <v>907</v>
      </c>
      <c r="B539" s="60">
        <f t="shared" si="22"/>
      </c>
      <c r="C539" s="27" t="s">
        <v>30</v>
      </c>
      <c r="D539" s="40">
        <v>58</v>
      </c>
      <c r="E539" s="30">
        <f t="shared" si="24"/>
        <v>64</v>
      </c>
      <c r="F539" s="31" t="s">
        <v>34</v>
      </c>
      <c r="G539" s="40">
        <v>3</v>
      </c>
      <c r="H539" s="27" t="s">
        <v>31</v>
      </c>
      <c r="I539" s="32"/>
      <c r="J539" s="32" t="s">
        <v>33</v>
      </c>
      <c r="K539" s="32"/>
      <c r="L539" s="68"/>
      <c r="R539" s="98"/>
    </row>
    <row r="540" spans="1:18" ht="12.75" hidden="1">
      <c r="A540" s="67">
        <v>1307</v>
      </c>
      <c r="B540" s="60">
        <f t="shared" si="22"/>
      </c>
      <c r="C540" s="27" t="s">
        <v>30</v>
      </c>
      <c r="D540" s="28">
        <v>57</v>
      </c>
      <c r="E540" s="30">
        <f t="shared" si="24"/>
        <v>65</v>
      </c>
      <c r="F540" s="31" t="s">
        <v>34</v>
      </c>
      <c r="G540" s="28">
        <v>4</v>
      </c>
      <c r="H540" s="27" t="s">
        <v>31</v>
      </c>
      <c r="I540" s="32"/>
      <c r="J540" s="27" t="s">
        <v>33</v>
      </c>
      <c r="K540" s="32"/>
      <c r="L540" s="68">
        <v>7172</v>
      </c>
      <c r="R540" s="98"/>
    </row>
    <row r="541" spans="1:18" ht="12.75" hidden="1">
      <c r="A541" s="67">
        <v>6019</v>
      </c>
      <c r="B541" s="60">
        <f aca="true" t="shared" si="25" ref="B541:B604">IF(G541=$D$5,IF(D541&lt;$E$23,IF(I541&lt;&gt;0,1,""),""),"")</f>
      </c>
      <c r="C541" s="27" t="s">
        <v>30</v>
      </c>
      <c r="D541" s="28">
        <v>57</v>
      </c>
      <c r="E541" s="30">
        <f t="shared" si="24"/>
        <v>60</v>
      </c>
      <c r="F541" s="31" t="s">
        <v>34</v>
      </c>
      <c r="G541" s="28">
        <v>1.5</v>
      </c>
      <c r="H541" s="27" t="s">
        <v>31</v>
      </c>
      <c r="I541" s="32"/>
      <c r="J541" s="32" t="s">
        <v>33</v>
      </c>
      <c r="K541" s="32">
        <v>16</v>
      </c>
      <c r="L541" s="68">
        <v>7084</v>
      </c>
      <c r="R541" s="29"/>
    </row>
    <row r="542" spans="1:18" ht="12.75" hidden="1">
      <c r="A542" s="70" t="s">
        <v>467</v>
      </c>
      <c r="B542" s="60">
        <f t="shared" si="25"/>
      </c>
      <c r="C542" s="27" t="s">
        <v>30</v>
      </c>
      <c r="D542" s="40">
        <v>57</v>
      </c>
      <c r="E542" s="30">
        <f t="shared" si="24"/>
        <v>60</v>
      </c>
      <c r="F542" s="31" t="s">
        <v>34</v>
      </c>
      <c r="G542" s="40">
        <v>1.5</v>
      </c>
      <c r="H542" s="27" t="s">
        <v>31</v>
      </c>
      <c r="I542" s="32"/>
      <c r="J542" s="32" t="s">
        <v>33</v>
      </c>
      <c r="K542" s="32"/>
      <c r="L542" s="68"/>
      <c r="R542" s="29"/>
    </row>
    <row r="543" spans="1:18" ht="12.75" hidden="1">
      <c r="A543" s="70" t="s">
        <v>492</v>
      </c>
      <c r="B543" s="60">
        <f t="shared" si="25"/>
      </c>
      <c r="C543" s="27" t="s">
        <v>30</v>
      </c>
      <c r="D543" s="40">
        <v>57</v>
      </c>
      <c r="E543" s="30">
        <f t="shared" si="24"/>
        <v>65</v>
      </c>
      <c r="F543" s="31" t="s">
        <v>34</v>
      </c>
      <c r="G543" s="40">
        <v>4</v>
      </c>
      <c r="H543" s="27" t="s">
        <v>31</v>
      </c>
      <c r="I543" s="32"/>
      <c r="J543" s="32" t="s">
        <v>33</v>
      </c>
      <c r="K543" s="32"/>
      <c r="L543" s="68"/>
      <c r="R543" s="98"/>
    </row>
    <row r="544" spans="1:18" ht="12.75" hidden="1">
      <c r="A544" s="70" t="s">
        <v>824</v>
      </c>
      <c r="B544" s="60">
        <f t="shared" si="25"/>
      </c>
      <c r="C544" s="27" t="s">
        <v>30</v>
      </c>
      <c r="D544" s="40">
        <v>57</v>
      </c>
      <c r="E544" s="30">
        <f t="shared" si="24"/>
        <v>61</v>
      </c>
      <c r="F544" s="31" t="s">
        <v>34</v>
      </c>
      <c r="G544" s="40">
        <v>2</v>
      </c>
      <c r="H544" s="27" t="s">
        <v>31</v>
      </c>
      <c r="I544" s="32"/>
      <c r="J544" s="32" t="s">
        <v>33</v>
      </c>
      <c r="K544" s="32"/>
      <c r="L544" s="68"/>
      <c r="R544" s="99"/>
    </row>
    <row r="545" spans="1:18" ht="12.75" hidden="1">
      <c r="A545" s="67">
        <v>2035</v>
      </c>
      <c r="B545" s="60">
        <f t="shared" si="25"/>
      </c>
      <c r="C545" s="27" t="s">
        <v>30</v>
      </c>
      <c r="D545" s="28">
        <v>56.87</v>
      </c>
      <c r="E545" s="30">
        <f t="shared" si="24"/>
        <v>60.43</v>
      </c>
      <c r="F545" s="31" t="s">
        <v>34</v>
      </c>
      <c r="G545" s="28">
        <v>1.78</v>
      </c>
      <c r="H545" s="27" t="s">
        <v>31</v>
      </c>
      <c r="I545" s="32" t="s">
        <v>69</v>
      </c>
      <c r="J545" s="32" t="s">
        <v>33</v>
      </c>
      <c r="K545" s="32"/>
      <c r="L545" s="68"/>
      <c r="R545" s="99"/>
    </row>
    <row r="546" spans="1:18" ht="12.75" hidden="1">
      <c r="A546" s="67">
        <v>2140</v>
      </c>
      <c r="B546" s="60">
        <f t="shared" si="25"/>
      </c>
      <c r="C546" s="27" t="s">
        <v>30</v>
      </c>
      <c r="D546" s="28">
        <v>56.82</v>
      </c>
      <c r="E546" s="30">
        <f t="shared" si="24"/>
        <v>62.06</v>
      </c>
      <c r="F546" s="31" t="s">
        <v>34</v>
      </c>
      <c r="G546" s="28">
        <v>2.62</v>
      </c>
      <c r="H546" s="27" t="s">
        <v>31</v>
      </c>
      <c r="I546" s="32" t="s">
        <v>123</v>
      </c>
      <c r="J546" s="32" t="s">
        <v>33</v>
      </c>
      <c r="K546" s="32"/>
      <c r="L546" s="68"/>
      <c r="R546" s="98"/>
    </row>
    <row r="547" spans="1:18" ht="12.75" hidden="1">
      <c r="A547" s="67">
        <v>2228</v>
      </c>
      <c r="B547" s="60">
        <f t="shared" si="25"/>
        <v>1</v>
      </c>
      <c r="C547" s="27" t="s">
        <v>30</v>
      </c>
      <c r="D547" s="28">
        <v>56.74</v>
      </c>
      <c r="E547" s="30">
        <f t="shared" si="24"/>
        <v>63.800000000000004</v>
      </c>
      <c r="F547" s="31" t="s">
        <v>34</v>
      </c>
      <c r="G547" s="27">
        <v>3.53</v>
      </c>
      <c r="H547" s="27" t="s">
        <v>31</v>
      </c>
      <c r="I547" s="27" t="s">
        <v>189</v>
      </c>
      <c r="J547" s="32" t="s">
        <v>33</v>
      </c>
      <c r="K547" s="27"/>
      <c r="L547" s="68"/>
      <c r="R547" s="98"/>
    </row>
    <row r="548" spans="1:18" ht="12.75" hidden="1">
      <c r="A548" s="67">
        <v>2331</v>
      </c>
      <c r="B548" s="60">
        <f t="shared" si="25"/>
      </c>
      <c r="C548" s="27" t="s">
        <v>30</v>
      </c>
      <c r="D548" s="28">
        <v>56.52</v>
      </c>
      <c r="E548" s="30">
        <f t="shared" si="24"/>
        <v>67.18</v>
      </c>
      <c r="F548" s="31" t="s">
        <v>34</v>
      </c>
      <c r="G548" s="27">
        <v>5.33</v>
      </c>
      <c r="H548" s="27" t="s">
        <v>31</v>
      </c>
      <c r="I548" s="27" t="s">
        <v>268</v>
      </c>
      <c r="J548" s="32" t="s">
        <v>33</v>
      </c>
      <c r="K548" s="27"/>
      <c r="L548" s="68"/>
      <c r="R548" s="98"/>
    </row>
    <row r="549" spans="1:18" ht="12.75" hidden="1">
      <c r="A549" s="67">
        <v>5215</v>
      </c>
      <c r="B549" s="60">
        <f t="shared" si="25"/>
      </c>
      <c r="C549" s="27" t="s">
        <v>30</v>
      </c>
      <c r="D549" s="28">
        <v>56.5</v>
      </c>
      <c r="E549" s="30">
        <f t="shared" si="24"/>
        <v>62.74</v>
      </c>
      <c r="F549" s="31" t="s">
        <v>34</v>
      </c>
      <c r="G549" s="28">
        <v>3.12</v>
      </c>
      <c r="H549" s="27" t="s">
        <v>31</v>
      </c>
      <c r="I549" s="32"/>
      <c r="J549" s="32" t="s">
        <v>33</v>
      </c>
      <c r="K549" s="32">
        <v>5</v>
      </c>
      <c r="L549" s="68">
        <v>5215</v>
      </c>
      <c r="R549" s="99"/>
    </row>
    <row r="550" spans="1:18" ht="12.75" hidden="1">
      <c r="A550" s="70">
        <v>5215</v>
      </c>
      <c r="B550" s="60">
        <f t="shared" si="25"/>
      </c>
      <c r="C550" s="27" t="s">
        <v>30</v>
      </c>
      <c r="D550" s="40">
        <v>56.15</v>
      </c>
      <c r="E550" s="30">
        <f t="shared" si="24"/>
        <v>62.449999999999996</v>
      </c>
      <c r="F550" s="31"/>
      <c r="G550" s="40">
        <v>3.15</v>
      </c>
      <c r="H550" s="27" t="s">
        <v>31</v>
      </c>
      <c r="I550" s="32"/>
      <c r="J550" s="32" t="s">
        <v>33</v>
      </c>
      <c r="K550" s="32"/>
      <c r="L550" s="68"/>
      <c r="R550" s="99"/>
    </row>
    <row r="551" spans="1:18" ht="12.75" hidden="1">
      <c r="A551" s="70" t="s">
        <v>584</v>
      </c>
      <c r="B551" s="60">
        <f t="shared" si="25"/>
      </c>
      <c r="C551" s="27" t="s">
        <v>30</v>
      </c>
      <c r="D551" s="40">
        <v>55.5</v>
      </c>
      <c r="E551" s="30">
        <f t="shared" si="24"/>
        <v>61.5</v>
      </c>
      <c r="F551" s="31" t="s">
        <v>34</v>
      </c>
      <c r="G551" s="40">
        <v>3</v>
      </c>
      <c r="H551" s="27" t="s">
        <v>31</v>
      </c>
      <c r="I551" s="32"/>
      <c r="J551" s="32" t="s">
        <v>33</v>
      </c>
      <c r="K551" s="32"/>
      <c r="L551" s="68"/>
      <c r="R551" s="99"/>
    </row>
    <row r="552" spans="1:18" ht="12.75" hidden="1">
      <c r="A552" s="67">
        <v>2139</v>
      </c>
      <c r="B552" s="60">
        <f t="shared" si="25"/>
      </c>
      <c r="C552" s="27" t="s">
        <v>30</v>
      </c>
      <c r="D552" s="28">
        <v>55.25</v>
      </c>
      <c r="E552" s="30">
        <f t="shared" si="24"/>
        <v>60.49</v>
      </c>
      <c r="F552" s="31" t="s">
        <v>34</v>
      </c>
      <c r="G552" s="28">
        <v>2.62</v>
      </c>
      <c r="H552" s="27" t="s">
        <v>31</v>
      </c>
      <c r="I552" s="32" t="s">
        <v>122</v>
      </c>
      <c r="J552" s="32" t="s">
        <v>33</v>
      </c>
      <c r="K552" s="32"/>
      <c r="L552" s="68"/>
      <c r="R552" s="98"/>
    </row>
    <row r="553" spans="1:18" ht="12.75" hidden="1">
      <c r="A553" s="67">
        <v>6012</v>
      </c>
      <c r="B553" s="60">
        <f t="shared" si="25"/>
      </c>
      <c r="C553" s="27" t="s">
        <v>30</v>
      </c>
      <c r="D553" s="28">
        <v>55</v>
      </c>
      <c r="E553" s="30">
        <f t="shared" si="24"/>
        <v>58</v>
      </c>
      <c r="F553" s="31" t="s">
        <v>34</v>
      </c>
      <c r="G553" s="28">
        <v>1.5</v>
      </c>
      <c r="H553" s="27" t="s">
        <v>31</v>
      </c>
      <c r="I553" s="39" t="s">
        <v>34</v>
      </c>
      <c r="J553" s="32" t="s">
        <v>33</v>
      </c>
      <c r="K553" s="32">
        <v>15</v>
      </c>
      <c r="L553" s="68" t="s">
        <v>417</v>
      </c>
      <c r="R553" s="98"/>
    </row>
    <row r="554" spans="1:18" ht="12.75" hidden="1">
      <c r="A554" s="67">
        <v>9565</v>
      </c>
      <c r="B554" s="60">
        <f t="shared" si="25"/>
      </c>
      <c r="C554" s="27" t="s">
        <v>30</v>
      </c>
      <c r="D554" s="28">
        <v>55</v>
      </c>
      <c r="E554" s="30">
        <f t="shared" si="24"/>
        <v>59</v>
      </c>
      <c r="F554" s="31" t="s">
        <v>34</v>
      </c>
      <c r="G554" s="28">
        <v>2</v>
      </c>
      <c r="H554" s="27" t="s">
        <v>31</v>
      </c>
      <c r="I554" s="39" t="s">
        <v>34</v>
      </c>
      <c r="J554" s="32" t="s">
        <v>33</v>
      </c>
      <c r="K554" s="32"/>
      <c r="L554" s="68">
        <v>9565</v>
      </c>
      <c r="R554" s="98"/>
    </row>
    <row r="555" spans="1:18" ht="102" hidden="1">
      <c r="A555" s="70">
        <v>9110</v>
      </c>
      <c r="B555" s="60">
        <f t="shared" si="25"/>
      </c>
      <c r="C555" s="27" t="s">
        <v>30</v>
      </c>
      <c r="D555" s="40">
        <v>54</v>
      </c>
      <c r="E555" s="30">
        <f aca="true" t="shared" si="26" ref="E555:E560">D555+(G555*2)</f>
        <v>59</v>
      </c>
      <c r="F555" s="31" t="s">
        <v>34</v>
      </c>
      <c r="G555" s="40">
        <v>2.5</v>
      </c>
      <c r="H555" s="27" t="s">
        <v>31</v>
      </c>
      <c r="I555" s="39"/>
      <c r="J555" s="32" t="s">
        <v>33</v>
      </c>
      <c r="K555" s="32" t="s">
        <v>418</v>
      </c>
      <c r="L555" s="68"/>
      <c r="R555" s="98"/>
    </row>
    <row r="556" spans="1:18" ht="12.75" hidden="1">
      <c r="A556" s="70" t="s">
        <v>456</v>
      </c>
      <c r="B556" s="60">
        <f t="shared" si="25"/>
      </c>
      <c r="C556" s="27" t="s">
        <v>30</v>
      </c>
      <c r="D556" s="40">
        <v>54</v>
      </c>
      <c r="E556" s="30">
        <f t="shared" si="26"/>
        <v>59.28</v>
      </c>
      <c r="F556" s="31" t="s">
        <v>34</v>
      </c>
      <c r="G556" s="40">
        <v>2.64</v>
      </c>
      <c r="H556" s="27" t="s">
        <v>31</v>
      </c>
      <c r="I556" s="39" t="s">
        <v>34</v>
      </c>
      <c r="J556" s="32" t="s">
        <v>33</v>
      </c>
      <c r="K556" s="32"/>
      <c r="L556" s="68"/>
      <c r="R556" s="98"/>
    </row>
    <row r="557" spans="1:18" ht="12.75" hidden="1">
      <c r="A557" s="70" t="s">
        <v>573</v>
      </c>
      <c r="B557" s="60">
        <f t="shared" si="25"/>
      </c>
      <c r="C557" s="27" t="s">
        <v>30</v>
      </c>
      <c r="D557" s="40">
        <v>54</v>
      </c>
      <c r="E557" s="30">
        <f t="shared" si="26"/>
        <v>60</v>
      </c>
      <c r="F557" s="31" t="s">
        <v>34</v>
      </c>
      <c r="G557" s="40">
        <v>3</v>
      </c>
      <c r="H557" s="27" t="s">
        <v>31</v>
      </c>
      <c r="I557" s="39" t="s">
        <v>34</v>
      </c>
      <c r="J557" s="32" t="s">
        <v>33</v>
      </c>
      <c r="K557" s="32"/>
      <c r="L557" s="68"/>
      <c r="R557" s="98"/>
    </row>
    <row r="558" spans="1:18" ht="12.75" hidden="1">
      <c r="A558" s="67">
        <v>9715</v>
      </c>
      <c r="B558" s="60">
        <f t="shared" si="25"/>
      </c>
      <c r="C558" s="27" t="s">
        <v>30</v>
      </c>
      <c r="D558" s="28">
        <v>53.9</v>
      </c>
      <c r="E558" s="30">
        <f t="shared" si="26"/>
        <v>59.9</v>
      </c>
      <c r="F558" s="31"/>
      <c r="G558" s="28">
        <v>3</v>
      </c>
      <c r="H558" s="27" t="s">
        <v>408</v>
      </c>
      <c r="I558" s="27"/>
      <c r="J558" s="27" t="s">
        <v>409</v>
      </c>
      <c r="K558" s="27"/>
      <c r="L558" s="68"/>
      <c r="R558" s="29"/>
    </row>
    <row r="559" spans="1:18" ht="12.75" hidden="1">
      <c r="A559" s="67">
        <v>2034</v>
      </c>
      <c r="B559" s="60">
        <f t="shared" si="25"/>
      </c>
      <c r="C559" s="27" t="s">
        <v>30</v>
      </c>
      <c r="D559" s="28">
        <v>53.7</v>
      </c>
      <c r="E559" s="30">
        <f t="shared" si="26"/>
        <v>57.260000000000005</v>
      </c>
      <c r="F559" s="31" t="s">
        <v>34</v>
      </c>
      <c r="G559" s="28">
        <v>1.78</v>
      </c>
      <c r="H559" s="27" t="s">
        <v>31</v>
      </c>
      <c r="I559" s="32" t="s">
        <v>68</v>
      </c>
      <c r="J559" s="32" t="s">
        <v>33</v>
      </c>
      <c r="K559" s="32"/>
      <c r="L559" s="68"/>
      <c r="R559" s="98"/>
    </row>
    <row r="560" spans="1:18" ht="12.75" hidden="1">
      <c r="A560" s="67">
        <v>2138</v>
      </c>
      <c r="B560" s="60">
        <f t="shared" si="25"/>
      </c>
      <c r="C560" s="27" t="s">
        <v>30</v>
      </c>
      <c r="D560" s="28">
        <v>53.64</v>
      </c>
      <c r="E560" s="30">
        <f t="shared" si="26"/>
        <v>58.88</v>
      </c>
      <c r="F560" s="31" t="s">
        <v>34</v>
      </c>
      <c r="G560" s="28">
        <v>2.62</v>
      </c>
      <c r="H560" s="27" t="s">
        <v>31</v>
      </c>
      <c r="I560" s="32" t="s">
        <v>121</v>
      </c>
      <c r="J560" s="32" t="s">
        <v>33</v>
      </c>
      <c r="K560" s="32"/>
      <c r="L560" s="68"/>
      <c r="R560" s="99"/>
    </row>
    <row r="561" spans="1:18" ht="12.75" hidden="1">
      <c r="A561" s="67">
        <v>9783</v>
      </c>
      <c r="B561" s="60">
        <f t="shared" si="25"/>
      </c>
      <c r="C561" s="27" t="s">
        <v>30</v>
      </c>
      <c r="D561" s="28">
        <v>53.6</v>
      </c>
      <c r="E561" s="28"/>
      <c r="F561" s="31" t="s">
        <v>34</v>
      </c>
      <c r="G561" s="28">
        <v>1.5</v>
      </c>
      <c r="H561" s="27" t="s">
        <v>384</v>
      </c>
      <c r="I561" s="37" t="s">
        <v>34</v>
      </c>
      <c r="J561" s="27" t="s">
        <v>33</v>
      </c>
      <c r="K561" s="27" t="s">
        <v>418</v>
      </c>
      <c r="L561" s="68"/>
      <c r="R561" s="99"/>
    </row>
    <row r="562" spans="1:18" ht="12.75" hidden="1">
      <c r="A562" s="67">
        <v>2227</v>
      </c>
      <c r="B562" s="60">
        <f t="shared" si="25"/>
        <v>1</v>
      </c>
      <c r="C562" s="27" t="s">
        <v>30</v>
      </c>
      <c r="D562" s="28">
        <v>53.57</v>
      </c>
      <c r="E562" s="30">
        <f aca="true" t="shared" si="27" ref="E562:E572">D562+(G562*2)</f>
        <v>60.63</v>
      </c>
      <c r="F562" s="31" t="s">
        <v>34</v>
      </c>
      <c r="G562" s="28">
        <v>3.53</v>
      </c>
      <c r="H562" s="27" t="s">
        <v>31</v>
      </c>
      <c r="I562" s="32" t="s">
        <v>188</v>
      </c>
      <c r="J562" s="32" t="s">
        <v>33</v>
      </c>
      <c r="K562" s="32"/>
      <c r="L562" s="68"/>
      <c r="R562" s="98"/>
    </row>
    <row r="563" spans="1:18" ht="12.75" hidden="1">
      <c r="A563" s="67">
        <v>5130</v>
      </c>
      <c r="B563" s="60">
        <f t="shared" si="25"/>
      </c>
      <c r="C563" s="27" t="s">
        <v>30</v>
      </c>
      <c r="D563" s="28">
        <v>53.5</v>
      </c>
      <c r="E563" s="30">
        <f t="shared" si="27"/>
        <v>59.5</v>
      </c>
      <c r="F563" s="31" t="s">
        <v>34</v>
      </c>
      <c r="G563" s="28">
        <v>3</v>
      </c>
      <c r="H563" s="27" t="s">
        <v>31</v>
      </c>
      <c r="I563" s="39" t="s">
        <v>34</v>
      </c>
      <c r="J563" s="32" t="s">
        <v>33</v>
      </c>
      <c r="K563" s="32">
        <v>6</v>
      </c>
      <c r="L563" s="68">
        <v>7009</v>
      </c>
      <c r="R563" s="98"/>
    </row>
    <row r="564" spans="1:18" ht="12.75" hidden="1">
      <c r="A564" s="67">
        <v>2330</v>
      </c>
      <c r="B564" s="60">
        <f t="shared" si="25"/>
      </c>
      <c r="C564" s="27" t="s">
        <v>30</v>
      </c>
      <c r="D564" s="28">
        <v>53.34</v>
      </c>
      <c r="E564" s="30">
        <f t="shared" si="27"/>
        <v>64</v>
      </c>
      <c r="F564" s="31" t="s">
        <v>34</v>
      </c>
      <c r="G564" s="27">
        <v>5.33</v>
      </c>
      <c r="H564" s="27" t="s">
        <v>31</v>
      </c>
      <c r="I564" s="27" t="s">
        <v>267</v>
      </c>
      <c r="J564" s="27" t="s">
        <v>33</v>
      </c>
      <c r="K564" s="27"/>
      <c r="L564" s="68"/>
      <c r="R564" s="99"/>
    </row>
    <row r="565" spans="1:18" ht="12.75" hidden="1">
      <c r="A565" s="67">
        <v>2928</v>
      </c>
      <c r="B565" s="60">
        <f t="shared" si="25"/>
      </c>
      <c r="C565" s="27" t="s">
        <v>30</v>
      </c>
      <c r="D565" s="28">
        <v>53.09</v>
      </c>
      <c r="E565" s="30">
        <f t="shared" si="27"/>
        <v>59.09</v>
      </c>
      <c r="F565" s="31" t="s">
        <v>34</v>
      </c>
      <c r="G565" s="28">
        <v>3</v>
      </c>
      <c r="H565" s="37" t="s">
        <v>384</v>
      </c>
      <c r="I565" s="27" t="s">
        <v>396</v>
      </c>
      <c r="J565" s="27" t="s">
        <v>33</v>
      </c>
      <c r="K565" s="27"/>
      <c r="L565" s="68"/>
      <c r="R565" s="99"/>
    </row>
    <row r="566" spans="1:18" ht="12.75" hidden="1">
      <c r="A566" s="70" t="s">
        <v>443</v>
      </c>
      <c r="B566" s="60">
        <f t="shared" si="25"/>
      </c>
      <c r="C566" s="27" t="s">
        <v>30</v>
      </c>
      <c r="D566" s="40">
        <v>53</v>
      </c>
      <c r="E566" s="30">
        <f t="shared" si="27"/>
        <v>59</v>
      </c>
      <c r="F566" s="31" t="s">
        <v>34</v>
      </c>
      <c r="G566" s="40">
        <v>3</v>
      </c>
      <c r="H566" s="27" t="s">
        <v>31</v>
      </c>
      <c r="I566" s="39" t="s">
        <v>34</v>
      </c>
      <c r="J566" s="32" t="s">
        <v>33</v>
      </c>
      <c r="K566" s="32"/>
      <c r="L566" s="68"/>
      <c r="R566" s="99"/>
    </row>
    <row r="567" spans="1:18" ht="12.75" hidden="1">
      <c r="A567" s="70" t="s">
        <v>905</v>
      </c>
      <c r="B567" s="60">
        <f t="shared" si="25"/>
      </c>
      <c r="C567" s="27" t="s">
        <v>30</v>
      </c>
      <c r="D567" s="40">
        <v>53</v>
      </c>
      <c r="E567" s="30">
        <f t="shared" si="27"/>
        <v>55.4</v>
      </c>
      <c r="F567" s="31" t="s">
        <v>34</v>
      </c>
      <c r="G567" s="40">
        <v>1.2</v>
      </c>
      <c r="H567" s="27" t="s">
        <v>31</v>
      </c>
      <c r="I567" s="39" t="s">
        <v>34</v>
      </c>
      <c r="J567" s="32" t="s">
        <v>33</v>
      </c>
      <c r="K567" s="32"/>
      <c r="L567" s="68"/>
      <c r="R567" s="98"/>
    </row>
    <row r="568" spans="1:18" ht="12.75" hidden="1">
      <c r="A568" s="67" t="s">
        <v>920</v>
      </c>
      <c r="B568" s="60">
        <f t="shared" si="25"/>
      </c>
      <c r="C568" s="27" t="s">
        <v>30</v>
      </c>
      <c r="D568" s="28">
        <v>52.5</v>
      </c>
      <c r="E568" s="30">
        <f t="shared" si="27"/>
        <v>59.56</v>
      </c>
      <c r="F568" s="31"/>
      <c r="G568" s="28">
        <v>3.53</v>
      </c>
      <c r="H568" s="27" t="s">
        <v>325</v>
      </c>
      <c r="I568" s="27"/>
      <c r="J568" s="27" t="s">
        <v>33</v>
      </c>
      <c r="K568" s="27" t="s">
        <v>418</v>
      </c>
      <c r="L568" s="68"/>
      <c r="R568" s="99"/>
    </row>
    <row r="569" spans="1:18" ht="12.75" hidden="1">
      <c r="A569" s="67">
        <v>2137</v>
      </c>
      <c r="B569" s="60">
        <f t="shared" si="25"/>
      </c>
      <c r="C569" s="27" t="s">
        <v>30</v>
      </c>
      <c r="D569" s="28">
        <v>52.07</v>
      </c>
      <c r="E569" s="30">
        <f t="shared" si="27"/>
        <v>57.31</v>
      </c>
      <c r="F569" s="31" t="s">
        <v>34</v>
      </c>
      <c r="G569" s="28">
        <v>2.62</v>
      </c>
      <c r="H569" s="27" t="s">
        <v>31</v>
      </c>
      <c r="I569" s="32" t="s">
        <v>120</v>
      </c>
      <c r="J569" s="32" t="s">
        <v>33</v>
      </c>
      <c r="K569" s="32"/>
      <c r="L569" s="68"/>
      <c r="R569" s="98"/>
    </row>
    <row r="570" spans="1:18" ht="12.75" hidden="1">
      <c r="A570" s="70" t="s">
        <v>610</v>
      </c>
      <c r="B570" s="60">
        <f t="shared" si="25"/>
      </c>
      <c r="C570" s="27" t="s">
        <v>30</v>
      </c>
      <c r="D570" s="40">
        <v>52</v>
      </c>
      <c r="E570" s="30">
        <f t="shared" si="27"/>
        <v>67.6</v>
      </c>
      <c r="F570" s="31" t="s">
        <v>34</v>
      </c>
      <c r="G570" s="40">
        <v>7.8</v>
      </c>
      <c r="H570" s="27" t="s">
        <v>31</v>
      </c>
      <c r="I570" s="39" t="s">
        <v>34</v>
      </c>
      <c r="J570" s="32" t="s">
        <v>33</v>
      </c>
      <c r="K570" s="32"/>
      <c r="L570" s="68"/>
      <c r="R570" s="98"/>
    </row>
    <row r="571" spans="1:18" ht="12.75" hidden="1">
      <c r="A571" s="70" t="s">
        <v>614</v>
      </c>
      <c r="B571" s="60">
        <f t="shared" si="25"/>
      </c>
      <c r="C571" s="27" t="s">
        <v>30</v>
      </c>
      <c r="D571" s="40">
        <v>52</v>
      </c>
      <c r="E571" s="30">
        <f t="shared" si="27"/>
        <v>58</v>
      </c>
      <c r="F571" s="31" t="s">
        <v>34</v>
      </c>
      <c r="G571" s="40">
        <v>3</v>
      </c>
      <c r="H571" s="27" t="s">
        <v>31</v>
      </c>
      <c r="I571" s="39" t="s">
        <v>34</v>
      </c>
      <c r="J571" s="32" t="s">
        <v>33</v>
      </c>
      <c r="K571" s="32"/>
      <c r="L571" s="68"/>
      <c r="R571" s="98"/>
    </row>
    <row r="572" spans="1:18" ht="12.75" hidden="1">
      <c r="A572" s="70" t="s">
        <v>826</v>
      </c>
      <c r="B572" s="60">
        <f t="shared" si="25"/>
      </c>
      <c r="C572" s="27" t="s">
        <v>30</v>
      </c>
      <c r="D572" s="40">
        <v>52</v>
      </c>
      <c r="E572" s="30">
        <f t="shared" si="27"/>
        <v>56</v>
      </c>
      <c r="F572" s="31" t="s">
        <v>34</v>
      </c>
      <c r="G572" s="40">
        <v>2</v>
      </c>
      <c r="H572" s="27" t="s">
        <v>31</v>
      </c>
      <c r="I572" s="39" t="s">
        <v>34</v>
      </c>
      <c r="J572" s="32" t="s">
        <v>33</v>
      </c>
      <c r="K572" s="32"/>
      <c r="L572" s="68"/>
      <c r="R572" s="29"/>
    </row>
    <row r="573" spans="1:18" ht="12.75" hidden="1">
      <c r="A573" s="67">
        <v>7829</v>
      </c>
      <c r="B573" s="60">
        <f t="shared" si="25"/>
      </c>
      <c r="C573" s="27" t="s">
        <v>30</v>
      </c>
      <c r="D573" s="28">
        <v>51</v>
      </c>
      <c r="E573" s="28">
        <v>59</v>
      </c>
      <c r="F573" s="50" t="s">
        <v>34</v>
      </c>
      <c r="G573" s="28">
        <v>4</v>
      </c>
      <c r="H573" s="27" t="s">
        <v>31</v>
      </c>
      <c r="I573" s="39" t="s">
        <v>34</v>
      </c>
      <c r="J573" s="27" t="s">
        <v>33</v>
      </c>
      <c r="K573" s="27"/>
      <c r="L573" s="68"/>
      <c r="R573" s="98"/>
    </row>
    <row r="574" spans="1:18" ht="12.75" hidden="1">
      <c r="A574" s="70" t="s">
        <v>798</v>
      </c>
      <c r="B574" s="60">
        <f t="shared" si="25"/>
      </c>
      <c r="C574" s="27" t="s">
        <v>30</v>
      </c>
      <c r="D574" s="40">
        <v>51</v>
      </c>
      <c r="E574" s="30">
        <f>D574+(G574*2)</f>
        <v>54</v>
      </c>
      <c r="F574" s="31" t="s">
        <v>34</v>
      </c>
      <c r="G574" s="40">
        <v>1.5</v>
      </c>
      <c r="H574" s="27" t="s">
        <v>31</v>
      </c>
      <c r="I574" s="39" t="s">
        <v>34</v>
      </c>
      <c r="J574" s="32" t="s">
        <v>33</v>
      </c>
      <c r="K574" s="32"/>
      <c r="L574" s="68"/>
      <c r="R574" s="98"/>
    </row>
    <row r="575" spans="1:18" ht="12.75" hidden="1">
      <c r="A575" s="67">
        <v>2033</v>
      </c>
      <c r="B575" s="60">
        <f t="shared" si="25"/>
      </c>
      <c r="C575" s="27" t="s">
        <v>30</v>
      </c>
      <c r="D575" s="28">
        <v>50.52</v>
      </c>
      <c r="E575" s="30">
        <f>D575+(G575*2)</f>
        <v>54.080000000000005</v>
      </c>
      <c r="F575" s="31" t="s">
        <v>34</v>
      </c>
      <c r="G575" s="28">
        <v>1.78</v>
      </c>
      <c r="H575" s="27" t="s">
        <v>31</v>
      </c>
      <c r="I575" s="32" t="s">
        <v>67</v>
      </c>
      <c r="J575" s="32" t="s">
        <v>33</v>
      </c>
      <c r="K575" s="32"/>
      <c r="L575" s="68"/>
      <c r="R575" s="99"/>
    </row>
    <row r="576" spans="1:18" ht="12.75" hidden="1">
      <c r="A576" s="67">
        <v>2136</v>
      </c>
      <c r="B576" s="60">
        <f t="shared" si="25"/>
      </c>
      <c r="C576" s="27" t="s">
        <v>30</v>
      </c>
      <c r="D576" s="28">
        <v>50.47</v>
      </c>
      <c r="E576" s="30">
        <f>D576+(G576*2)</f>
        <v>55.71</v>
      </c>
      <c r="F576" s="31" t="s">
        <v>34</v>
      </c>
      <c r="G576" s="28">
        <v>2.62</v>
      </c>
      <c r="H576" s="27" t="s">
        <v>31</v>
      </c>
      <c r="I576" s="32" t="s">
        <v>119</v>
      </c>
      <c r="J576" s="32" t="s">
        <v>33</v>
      </c>
      <c r="K576" s="32"/>
      <c r="L576" s="68"/>
      <c r="R576" s="99"/>
    </row>
    <row r="577" spans="1:18" ht="12.75" hidden="1">
      <c r="A577" s="67">
        <v>2226</v>
      </c>
      <c r="B577" s="60">
        <f t="shared" si="25"/>
        <v>1</v>
      </c>
      <c r="C577" s="27" t="s">
        <v>30</v>
      </c>
      <c r="D577" s="28">
        <v>50.39</v>
      </c>
      <c r="E577" s="30">
        <f>D577+(G577*2)</f>
        <v>57.45</v>
      </c>
      <c r="F577" s="31" t="s">
        <v>34</v>
      </c>
      <c r="G577" s="28">
        <v>3.53</v>
      </c>
      <c r="H577" s="27" t="s">
        <v>31</v>
      </c>
      <c r="I577" s="32" t="s">
        <v>187</v>
      </c>
      <c r="J577" s="32" t="s">
        <v>33</v>
      </c>
      <c r="K577" s="32"/>
      <c r="L577" s="68"/>
      <c r="R577" s="99"/>
    </row>
    <row r="578" spans="1:18" ht="12.75" hidden="1">
      <c r="A578" s="67">
        <v>2329</v>
      </c>
      <c r="B578" s="60">
        <f t="shared" si="25"/>
      </c>
      <c r="C578" s="27" t="s">
        <v>30</v>
      </c>
      <c r="D578" s="28">
        <v>50.17</v>
      </c>
      <c r="E578" s="30">
        <f>D578+(G578*2)</f>
        <v>60.83</v>
      </c>
      <c r="F578" s="31" t="s">
        <v>34</v>
      </c>
      <c r="G578" s="27">
        <v>5.33</v>
      </c>
      <c r="H578" s="27" t="s">
        <v>31</v>
      </c>
      <c r="I578" s="27" t="s">
        <v>266</v>
      </c>
      <c r="J578" s="32" t="s">
        <v>33</v>
      </c>
      <c r="K578" s="27"/>
      <c r="L578" s="68"/>
      <c r="R578" s="99"/>
    </row>
    <row r="579" spans="1:18" ht="12.75" hidden="1">
      <c r="A579" s="67">
        <v>6466</v>
      </c>
      <c r="B579" s="60">
        <f t="shared" si="25"/>
      </c>
      <c r="C579" s="27" t="s">
        <v>30</v>
      </c>
      <c r="D579" s="28">
        <v>50</v>
      </c>
      <c r="E579" s="28"/>
      <c r="F579" s="31" t="s">
        <v>34</v>
      </c>
      <c r="G579" s="28">
        <v>3</v>
      </c>
      <c r="H579" s="27" t="s">
        <v>408</v>
      </c>
      <c r="I579" s="37" t="s">
        <v>34</v>
      </c>
      <c r="J579" s="27" t="s">
        <v>409</v>
      </c>
      <c r="K579" s="27"/>
      <c r="L579" s="68"/>
      <c r="R579" s="98"/>
    </row>
    <row r="580" spans="1:18" ht="12.75" hidden="1">
      <c r="A580" s="67">
        <v>9803</v>
      </c>
      <c r="B580" s="60">
        <f t="shared" si="25"/>
      </c>
      <c r="C580" s="27" t="s">
        <v>30</v>
      </c>
      <c r="D580" s="28">
        <v>50</v>
      </c>
      <c r="E580" s="28">
        <f aca="true" t="shared" si="28" ref="E580:E616">D580+(G580*2)</f>
        <v>54</v>
      </c>
      <c r="F580" s="28"/>
      <c r="G580" s="28">
        <v>2</v>
      </c>
      <c r="H580" s="27" t="s">
        <v>31</v>
      </c>
      <c r="I580" s="27"/>
      <c r="J580" s="27" t="s">
        <v>33</v>
      </c>
      <c r="K580" s="27"/>
      <c r="L580" s="68"/>
      <c r="R580" s="98"/>
    </row>
    <row r="581" spans="1:18" ht="12.75" hidden="1">
      <c r="A581" s="70" t="s">
        <v>502</v>
      </c>
      <c r="B581" s="60">
        <f t="shared" si="25"/>
      </c>
      <c r="C581" s="27" t="s">
        <v>30</v>
      </c>
      <c r="D581" s="40">
        <v>50</v>
      </c>
      <c r="E581" s="30">
        <f t="shared" si="28"/>
        <v>58</v>
      </c>
      <c r="F581" s="31" t="s">
        <v>34</v>
      </c>
      <c r="G581" s="40">
        <v>4</v>
      </c>
      <c r="H581" s="27" t="s">
        <v>31</v>
      </c>
      <c r="I581" s="32"/>
      <c r="J581" s="32" t="s">
        <v>33</v>
      </c>
      <c r="K581" s="32"/>
      <c r="L581" s="68"/>
      <c r="R581" s="99"/>
    </row>
    <row r="582" spans="1:18" ht="12.75" hidden="1">
      <c r="A582" s="70" t="s">
        <v>624</v>
      </c>
      <c r="B582" s="60">
        <f t="shared" si="25"/>
      </c>
      <c r="C582" s="27" t="s">
        <v>30</v>
      </c>
      <c r="D582" s="40">
        <v>50</v>
      </c>
      <c r="E582" s="30">
        <f t="shared" si="28"/>
        <v>53</v>
      </c>
      <c r="F582" s="31" t="s">
        <v>34</v>
      </c>
      <c r="G582" s="40">
        <v>1.5</v>
      </c>
      <c r="H582" s="27" t="s">
        <v>31</v>
      </c>
      <c r="I582" s="32"/>
      <c r="J582" s="32" t="s">
        <v>33</v>
      </c>
      <c r="K582" s="32"/>
      <c r="L582" s="68"/>
      <c r="R582" s="99"/>
    </row>
    <row r="583" spans="1:18" ht="12.75" hidden="1">
      <c r="A583" s="70" t="s">
        <v>580</v>
      </c>
      <c r="B583" s="60">
        <f t="shared" si="25"/>
      </c>
      <c r="C583" s="27" t="s">
        <v>30</v>
      </c>
      <c r="D583" s="40">
        <v>49.5</v>
      </c>
      <c r="E583" s="30">
        <f t="shared" si="28"/>
        <v>60.9</v>
      </c>
      <c r="F583" s="31" t="s">
        <v>34</v>
      </c>
      <c r="G583" s="40">
        <v>5.7</v>
      </c>
      <c r="H583" s="27" t="s">
        <v>31</v>
      </c>
      <c r="I583" s="32"/>
      <c r="J583" s="32" t="s">
        <v>33</v>
      </c>
      <c r="K583" s="32"/>
      <c r="L583" s="68"/>
      <c r="R583" s="98"/>
    </row>
    <row r="584" spans="1:18" ht="12.75" hidden="1">
      <c r="A584" s="70" t="s">
        <v>659</v>
      </c>
      <c r="B584" s="60">
        <f t="shared" si="25"/>
      </c>
      <c r="C584" s="27" t="s">
        <v>30</v>
      </c>
      <c r="D584" s="40">
        <v>49.4</v>
      </c>
      <c r="E584" s="30">
        <f t="shared" si="28"/>
        <v>55.6</v>
      </c>
      <c r="F584" s="31" t="s">
        <v>34</v>
      </c>
      <c r="G584" s="40">
        <v>3.1</v>
      </c>
      <c r="H584" s="27" t="s">
        <v>31</v>
      </c>
      <c r="I584" s="32"/>
      <c r="J584" s="32" t="s">
        <v>33</v>
      </c>
      <c r="K584" s="32"/>
      <c r="L584" s="68"/>
      <c r="R584" s="99"/>
    </row>
    <row r="585" spans="1:18" ht="12.75" hidden="1">
      <c r="A585" s="67">
        <v>9001</v>
      </c>
      <c r="B585" s="60">
        <f t="shared" si="25"/>
      </c>
      <c r="C585" s="27" t="s">
        <v>30</v>
      </c>
      <c r="D585" s="28">
        <v>49</v>
      </c>
      <c r="E585" s="30">
        <f t="shared" si="28"/>
        <v>52</v>
      </c>
      <c r="F585" s="31" t="s">
        <v>34</v>
      </c>
      <c r="G585" s="28">
        <v>1.5</v>
      </c>
      <c r="H585" s="27" t="s">
        <v>31</v>
      </c>
      <c r="I585" s="27"/>
      <c r="J585" s="27" t="s">
        <v>33</v>
      </c>
      <c r="K585" s="27">
        <v>1</v>
      </c>
      <c r="L585" s="68"/>
      <c r="R585" s="99"/>
    </row>
    <row r="586" spans="1:18" ht="12.75" hidden="1">
      <c r="A586" s="67">
        <v>2135</v>
      </c>
      <c r="B586" s="60">
        <f t="shared" si="25"/>
      </c>
      <c r="C586" s="27" t="s">
        <v>30</v>
      </c>
      <c r="D586" s="28">
        <v>48.9</v>
      </c>
      <c r="E586" s="30">
        <f t="shared" si="28"/>
        <v>54.14</v>
      </c>
      <c r="F586" s="31" t="s">
        <v>34</v>
      </c>
      <c r="G586" s="28">
        <v>2.62</v>
      </c>
      <c r="H586" s="27" t="s">
        <v>31</v>
      </c>
      <c r="I586" s="32" t="s">
        <v>118</v>
      </c>
      <c r="J586" s="32" t="s">
        <v>33</v>
      </c>
      <c r="K586" s="32"/>
      <c r="L586" s="68"/>
      <c r="R586" s="98"/>
    </row>
    <row r="587" spans="1:18" ht="12.75" hidden="1">
      <c r="A587" s="70" t="s">
        <v>442</v>
      </c>
      <c r="B587" s="60">
        <f t="shared" si="25"/>
      </c>
      <c r="C587" s="27" t="s">
        <v>30</v>
      </c>
      <c r="D587" s="40">
        <v>48.5</v>
      </c>
      <c r="E587" s="30">
        <f t="shared" si="28"/>
        <v>54.5</v>
      </c>
      <c r="F587" s="31" t="s">
        <v>34</v>
      </c>
      <c r="G587" s="40">
        <v>3</v>
      </c>
      <c r="H587" s="27" t="s">
        <v>31</v>
      </c>
      <c r="I587" s="32"/>
      <c r="J587" s="32" t="s">
        <v>33</v>
      </c>
      <c r="K587" s="32"/>
      <c r="L587" s="68"/>
      <c r="R587" s="98"/>
    </row>
    <row r="588" spans="1:18" ht="12.75" hidden="1">
      <c r="A588" s="70" t="s">
        <v>651</v>
      </c>
      <c r="B588" s="60">
        <f t="shared" si="25"/>
      </c>
      <c r="C588" s="27" t="s">
        <v>30</v>
      </c>
      <c r="D588" s="40">
        <v>48.5</v>
      </c>
      <c r="E588" s="30">
        <f t="shared" si="28"/>
        <v>60.5</v>
      </c>
      <c r="F588" s="31" t="s">
        <v>34</v>
      </c>
      <c r="G588" s="40">
        <v>6</v>
      </c>
      <c r="H588" s="27" t="s">
        <v>31</v>
      </c>
      <c r="I588" s="32"/>
      <c r="J588" s="32" t="s">
        <v>33</v>
      </c>
      <c r="K588" s="32"/>
      <c r="L588" s="68"/>
      <c r="R588" s="98"/>
    </row>
    <row r="589" spans="1:18" ht="12.75" hidden="1">
      <c r="A589" s="67">
        <v>5105</v>
      </c>
      <c r="B589" s="60">
        <f t="shared" si="25"/>
      </c>
      <c r="C589" s="27" t="s">
        <v>30</v>
      </c>
      <c r="D589" s="28">
        <v>48</v>
      </c>
      <c r="E589" s="30">
        <f t="shared" si="28"/>
        <v>54</v>
      </c>
      <c r="F589" s="31" t="s">
        <v>34</v>
      </c>
      <c r="G589" s="28">
        <v>3</v>
      </c>
      <c r="H589" s="27" t="s">
        <v>31</v>
      </c>
      <c r="I589" s="32"/>
      <c r="J589" s="32" t="s">
        <v>33</v>
      </c>
      <c r="K589" s="32"/>
      <c r="L589" s="68">
        <v>7009</v>
      </c>
      <c r="R589" s="98"/>
    </row>
    <row r="590" spans="1:18" ht="12.75" hidden="1">
      <c r="A590" s="70" t="s">
        <v>501</v>
      </c>
      <c r="B590" s="60">
        <f t="shared" si="25"/>
      </c>
      <c r="C590" s="27" t="s">
        <v>30</v>
      </c>
      <c r="D590" s="40">
        <v>48</v>
      </c>
      <c r="E590" s="30">
        <f t="shared" si="28"/>
        <v>56</v>
      </c>
      <c r="F590" s="31" t="s">
        <v>34</v>
      </c>
      <c r="G590" s="40">
        <v>4</v>
      </c>
      <c r="H590" s="27" t="s">
        <v>31</v>
      </c>
      <c r="I590" s="32"/>
      <c r="J590" s="32" t="s">
        <v>33</v>
      </c>
      <c r="K590" s="32"/>
      <c r="L590" s="68"/>
      <c r="R590" s="99"/>
    </row>
    <row r="591" spans="1:18" ht="12.75" hidden="1">
      <c r="A591" s="70" t="s">
        <v>697</v>
      </c>
      <c r="B591" s="60">
        <f t="shared" si="25"/>
      </c>
      <c r="C591" s="27" t="s">
        <v>30</v>
      </c>
      <c r="D591" s="40">
        <v>48</v>
      </c>
      <c r="E591" s="30">
        <f t="shared" si="28"/>
        <v>58</v>
      </c>
      <c r="F591" s="31" t="s">
        <v>34</v>
      </c>
      <c r="G591" s="40">
        <v>5</v>
      </c>
      <c r="H591" s="27" t="s">
        <v>31</v>
      </c>
      <c r="I591" s="32"/>
      <c r="J591" s="32" t="s">
        <v>33</v>
      </c>
      <c r="K591" s="32"/>
      <c r="L591" s="68"/>
      <c r="R591" s="29"/>
    </row>
    <row r="592" spans="1:18" ht="12.75" hidden="1">
      <c r="A592" s="67">
        <v>2032</v>
      </c>
      <c r="B592" s="60">
        <f t="shared" si="25"/>
      </c>
      <c r="C592" s="27" t="s">
        <v>30</v>
      </c>
      <c r="D592" s="28">
        <v>47.35</v>
      </c>
      <c r="E592" s="30">
        <f t="shared" si="28"/>
        <v>50.910000000000004</v>
      </c>
      <c r="F592" s="31" t="s">
        <v>34</v>
      </c>
      <c r="G592" s="28">
        <v>1.78</v>
      </c>
      <c r="H592" s="27" t="s">
        <v>31</v>
      </c>
      <c r="I592" s="32" t="s">
        <v>66</v>
      </c>
      <c r="J592" s="32" t="s">
        <v>33</v>
      </c>
      <c r="K592" s="32"/>
      <c r="L592" s="68"/>
      <c r="R592" s="98"/>
    </row>
    <row r="593" spans="1:18" ht="12.75" hidden="1">
      <c r="A593" s="67">
        <v>5598</v>
      </c>
      <c r="B593" s="60">
        <f t="shared" si="25"/>
      </c>
      <c r="C593" s="27" t="s">
        <v>30</v>
      </c>
      <c r="D593" s="28">
        <v>47.35</v>
      </c>
      <c r="E593" s="30">
        <f t="shared" si="28"/>
        <v>50.910000000000004</v>
      </c>
      <c r="F593" s="31" t="s">
        <v>34</v>
      </c>
      <c r="G593" s="28">
        <v>1.78</v>
      </c>
      <c r="H593" s="27" t="s">
        <v>408</v>
      </c>
      <c r="I593" s="27"/>
      <c r="J593" s="32" t="s">
        <v>33</v>
      </c>
      <c r="K593" s="27">
        <v>4</v>
      </c>
      <c r="L593" s="68">
        <v>506</v>
      </c>
      <c r="R593" s="99"/>
    </row>
    <row r="594" spans="1:18" ht="12.75" hidden="1">
      <c r="A594" s="67">
        <v>2134</v>
      </c>
      <c r="B594" s="60">
        <f t="shared" si="25"/>
      </c>
      <c r="C594" s="27" t="s">
        <v>30</v>
      </c>
      <c r="D594" s="28">
        <v>47.29</v>
      </c>
      <c r="E594" s="30">
        <f t="shared" si="28"/>
        <v>52.53</v>
      </c>
      <c r="F594" s="31" t="s">
        <v>34</v>
      </c>
      <c r="G594" s="28">
        <v>2.62</v>
      </c>
      <c r="H594" s="27" t="s">
        <v>31</v>
      </c>
      <c r="I594" s="32" t="s">
        <v>117</v>
      </c>
      <c r="J594" s="32" t="s">
        <v>33</v>
      </c>
      <c r="K594" s="32"/>
      <c r="L594" s="68"/>
      <c r="R594" s="99"/>
    </row>
    <row r="595" spans="1:18" ht="12.75" hidden="1">
      <c r="A595" s="67">
        <v>2225</v>
      </c>
      <c r="B595" s="60">
        <f t="shared" si="25"/>
        <v>1</v>
      </c>
      <c r="C595" s="27" t="s">
        <v>30</v>
      </c>
      <c r="D595" s="28">
        <v>47.22</v>
      </c>
      <c r="E595" s="30">
        <f t="shared" si="28"/>
        <v>54.28</v>
      </c>
      <c r="F595" s="31" t="s">
        <v>34</v>
      </c>
      <c r="G595" s="28">
        <v>3.53</v>
      </c>
      <c r="H595" s="27" t="s">
        <v>31</v>
      </c>
      <c r="I595" s="32" t="s">
        <v>186</v>
      </c>
      <c r="J595" s="32" t="s">
        <v>33</v>
      </c>
      <c r="K595" s="32"/>
      <c r="L595" s="68"/>
      <c r="R595" s="99"/>
    </row>
    <row r="596" spans="1:18" ht="12.75" hidden="1">
      <c r="A596" s="70" t="s">
        <v>822</v>
      </c>
      <c r="B596" s="60">
        <f t="shared" si="25"/>
      </c>
      <c r="C596" s="27" t="s">
        <v>30</v>
      </c>
      <c r="D596" s="40">
        <v>47</v>
      </c>
      <c r="E596" s="30">
        <f t="shared" si="28"/>
        <v>51</v>
      </c>
      <c r="F596" s="31" t="s">
        <v>34</v>
      </c>
      <c r="G596" s="40">
        <v>2</v>
      </c>
      <c r="H596" s="27" t="s">
        <v>31</v>
      </c>
      <c r="I596" s="32"/>
      <c r="J596" s="32" t="s">
        <v>33</v>
      </c>
      <c r="K596" s="32"/>
      <c r="L596" s="68"/>
      <c r="R596" s="99"/>
    </row>
    <row r="597" spans="1:18" ht="12.75" hidden="1">
      <c r="A597" s="67">
        <v>2328</v>
      </c>
      <c r="B597" s="60">
        <f t="shared" si="25"/>
      </c>
      <c r="C597" s="27" t="s">
        <v>30</v>
      </c>
      <c r="D597" s="28">
        <v>46.99</v>
      </c>
      <c r="E597" s="30">
        <f t="shared" si="28"/>
        <v>57.650000000000006</v>
      </c>
      <c r="F597" s="31" t="s">
        <v>34</v>
      </c>
      <c r="G597" s="27">
        <v>5.33</v>
      </c>
      <c r="H597" s="27" t="s">
        <v>31</v>
      </c>
      <c r="I597" s="27" t="s">
        <v>265</v>
      </c>
      <c r="J597" s="32" t="s">
        <v>33</v>
      </c>
      <c r="K597" s="27"/>
      <c r="L597" s="68"/>
      <c r="R597" s="98"/>
    </row>
    <row r="598" spans="1:18" ht="102" hidden="1">
      <c r="A598" s="67">
        <v>9050</v>
      </c>
      <c r="B598" s="60">
        <f t="shared" si="25"/>
      </c>
      <c r="C598" s="27" t="s">
        <v>30</v>
      </c>
      <c r="D598" s="28">
        <v>46</v>
      </c>
      <c r="E598" s="30">
        <f t="shared" si="28"/>
        <v>50</v>
      </c>
      <c r="F598" s="31"/>
      <c r="G598" s="28">
        <v>2</v>
      </c>
      <c r="H598" s="27" t="s">
        <v>31</v>
      </c>
      <c r="I598" s="32"/>
      <c r="J598" s="32" t="s">
        <v>33</v>
      </c>
      <c r="K598" s="32" t="s">
        <v>418</v>
      </c>
      <c r="L598" s="68"/>
      <c r="R598" s="99"/>
    </row>
    <row r="599" spans="1:18" ht="12.75" hidden="1">
      <c r="A599" s="70" t="s">
        <v>565</v>
      </c>
      <c r="B599" s="60">
        <f t="shared" si="25"/>
      </c>
      <c r="C599" s="27" t="s">
        <v>30</v>
      </c>
      <c r="D599" s="40">
        <v>46</v>
      </c>
      <c r="E599" s="30">
        <f t="shared" si="28"/>
        <v>52</v>
      </c>
      <c r="F599" s="31" t="s">
        <v>34</v>
      </c>
      <c r="G599" s="40">
        <v>3</v>
      </c>
      <c r="H599" s="27" t="s">
        <v>31</v>
      </c>
      <c r="I599" s="32"/>
      <c r="J599" s="32" t="s">
        <v>33</v>
      </c>
      <c r="K599" s="32"/>
      <c r="L599" s="68"/>
      <c r="R599" s="98"/>
    </row>
    <row r="600" spans="1:18" ht="12.75" hidden="1">
      <c r="A600" s="70" t="s">
        <v>649</v>
      </c>
      <c r="B600" s="60">
        <f t="shared" si="25"/>
      </c>
      <c r="C600" s="27" t="s">
        <v>30</v>
      </c>
      <c r="D600" s="40">
        <v>46</v>
      </c>
      <c r="E600" s="30">
        <f t="shared" si="28"/>
        <v>54</v>
      </c>
      <c r="F600" s="31" t="s">
        <v>34</v>
      </c>
      <c r="G600" s="40">
        <v>4</v>
      </c>
      <c r="H600" s="27" t="s">
        <v>31</v>
      </c>
      <c r="I600" s="32"/>
      <c r="J600" s="32" t="s">
        <v>33</v>
      </c>
      <c r="K600" s="32"/>
      <c r="L600" s="68"/>
      <c r="R600" s="99"/>
    </row>
    <row r="601" spans="1:18" ht="12.75" hidden="1">
      <c r="A601" s="70" t="s">
        <v>768</v>
      </c>
      <c r="B601" s="60">
        <f t="shared" si="25"/>
      </c>
      <c r="C601" s="27" t="s">
        <v>30</v>
      </c>
      <c r="D601" s="40">
        <v>46</v>
      </c>
      <c r="E601" s="30">
        <f t="shared" si="28"/>
        <v>53</v>
      </c>
      <c r="F601" s="31" t="s">
        <v>34</v>
      </c>
      <c r="G601" s="40">
        <v>3.5</v>
      </c>
      <c r="H601" s="27" t="s">
        <v>31</v>
      </c>
      <c r="I601" s="32"/>
      <c r="J601" s="32" t="s">
        <v>33</v>
      </c>
      <c r="K601" s="32"/>
      <c r="L601" s="68"/>
      <c r="R601" s="99"/>
    </row>
    <row r="602" spans="1:18" ht="12.75" hidden="1">
      <c r="A602" s="70" t="s">
        <v>650</v>
      </c>
      <c r="B602" s="60">
        <f t="shared" si="25"/>
      </c>
      <c r="C602" s="27" t="s">
        <v>30</v>
      </c>
      <c r="D602" s="40">
        <v>45.8</v>
      </c>
      <c r="E602" s="30">
        <f t="shared" si="28"/>
        <v>60.4</v>
      </c>
      <c r="F602" s="31" t="s">
        <v>34</v>
      </c>
      <c r="G602" s="40">
        <v>7.3</v>
      </c>
      <c r="H602" s="27" t="s">
        <v>31</v>
      </c>
      <c r="I602" s="32"/>
      <c r="J602" s="32" t="s">
        <v>33</v>
      </c>
      <c r="K602" s="32"/>
      <c r="L602" s="68"/>
      <c r="R602" s="99"/>
    </row>
    <row r="603" spans="1:18" ht="12.75" hidden="1">
      <c r="A603" s="67">
        <v>2133</v>
      </c>
      <c r="B603" s="60">
        <f t="shared" si="25"/>
      </c>
      <c r="C603" s="27" t="s">
        <v>30</v>
      </c>
      <c r="D603" s="28">
        <v>45.69</v>
      </c>
      <c r="E603" s="30">
        <f t="shared" si="28"/>
        <v>50.93</v>
      </c>
      <c r="F603" s="31" t="s">
        <v>34</v>
      </c>
      <c r="G603" s="28">
        <v>2.62</v>
      </c>
      <c r="H603" s="27" t="s">
        <v>31</v>
      </c>
      <c r="I603" s="32" t="s">
        <v>116</v>
      </c>
      <c r="J603" s="32" t="s">
        <v>33</v>
      </c>
      <c r="K603" s="32"/>
      <c r="L603" s="68"/>
      <c r="R603" s="99"/>
    </row>
    <row r="604" spans="1:18" ht="12.75" hidden="1">
      <c r="A604" s="70" t="s">
        <v>557</v>
      </c>
      <c r="B604" s="60">
        <f t="shared" si="25"/>
      </c>
      <c r="C604" s="27" t="s">
        <v>30</v>
      </c>
      <c r="D604" s="40">
        <v>45.15</v>
      </c>
      <c r="E604" s="30">
        <f t="shared" si="28"/>
        <v>51.55</v>
      </c>
      <c r="F604" s="31" t="s">
        <v>34</v>
      </c>
      <c r="G604" s="40">
        <v>3.2</v>
      </c>
      <c r="H604" s="27" t="s">
        <v>31</v>
      </c>
      <c r="I604" s="32"/>
      <c r="J604" s="32" t="s">
        <v>33</v>
      </c>
      <c r="K604" s="32"/>
      <c r="L604" s="68"/>
      <c r="R604" s="99"/>
    </row>
    <row r="605" spans="1:18" ht="12.75" hidden="1">
      <c r="A605" s="67">
        <v>6018</v>
      </c>
      <c r="B605" s="60">
        <f aca="true" t="shared" si="29" ref="B605:B668">IF(G605=$D$5,IF(D605&lt;$E$23,IF(I605&lt;&gt;0,1,""),""),"")</f>
      </c>
      <c r="C605" s="27" t="s">
        <v>30</v>
      </c>
      <c r="D605" s="28">
        <v>45</v>
      </c>
      <c r="E605" s="30">
        <f t="shared" si="28"/>
        <v>48</v>
      </c>
      <c r="F605" s="31" t="s">
        <v>34</v>
      </c>
      <c r="G605" s="28">
        <v>1.5</v>
      </c>
      <c r="H605" s="27" t="s">
        <v>31</v>
      </c>
      <c r="I605" s="32"/>
      <c r="J605" s="32" t="s">
        <v>33</v>
      </c>
      <c r="K605" s="32">
        <v>36</v>
      </c>
      <c r="L605" s="68">
        <v>7096</v>
      </c>
      <c r="R605" s="99"/>
    </row>
    <row r="606" spans="1:18" ht="12.75" hidden="1">
      <c r="A606" s="70" t="s">
        <v>475</v>
      </c>
      <c r="B606" s="60">
        <f t="shared" si="29"/>
      </c>
      <c r="C606" s="27" t="s">
        <v>30</v>
      </c>
      <c r="D606" s="40">
        <v>45</v>
      </c>
      <c r="E606" s="30">
        <f t="shared" si="28"/>
        <v>48</v>
      </c>
      <c r="F606" s="31" t="s">
        <v>34</v>
      </c>
      <c r="G606" s="40">
        <v>1.5</v>
      </c>
      <c r="H606" s="27" t="s">
        <v>31</v>
      </c>
      <c r="I606" s="32"/>
      <c r="J606" s="32" t="s">
        <v>33</v>
      </c>
      <c r="K606" s="32"/>
      <c r="L606" s="68"/>
      <c r="R606" s="99"/>
    </row>
    <row r="607" spans="1:18" ht="12.75" hidden="1">
      <c r="A607" s="70" t="s">
        <v>483</v>
      </c>
      <c r="B607" s="60">
        <f t="shared" si="29"/>
      </c>
      <c r="C607" s="27" t="s">
        <v>30</v>
      </c>
      <c r="D607" s="40">
        <v>45</v>
      </c>
      <c r="E607" s="30">
        <f t="shared" si="28"/>
        <v>53</v>
      </c>
      <c r="F607" s="31" t="s">
        <v>34</v>
      </c>
      <c r="G607" s="40">
        <v>4</v>
      </c>
      <c r="H607" s="27" t="s">
        <v>31</v>
      </c>
      <c r="I607" s="32"/>
      <c r="J607" s="32" t="s">
        <v>33</v>
      </c>
      <c r="K607" s="32"/>
      <c r="L607" s="68"/>
      <c r="R607" s="99"/>
    </row>
    <row r="608" spans="1:18" ht="12.75" hidden="1">
      <c r="A608" s="70" t="s">
        <v>556</v>
      </c>
      <c r="B608" s="60">
        <f t="shared" si="29"/>
      </c>
      <c r="C608" s="27" t="s">
        <v>30</v>
      </c>
      <c r="D608" s="40">
        <v>45</v>
      </c>
      <c r="E608" s="30">
        <f t="shared" si="28"/>
        <v>51.4</v>
      </c>
      <c r="F608" s="31" t="s">
        <v>34</v>
      </c>
      <c r="G608" s="40">
        <v>3.2</v>
      </c>
      <c r="H608" s="27" t="s">
        <v>31</v>
      </c>
      <c r="I608" s="32"/>
      <c r="J608" s="32" t="s">
        <v>33</v>
      </c>
      <c r="K608" s="32"/>
      <c r="L608" s="68"/>
      <c r="R608" s="98"/>
    </row>
    <row r="609" spans="1:18" ht="12.75" hidden="1">
      <c r="A609" s="70" t="s">
        <v>691</v>
      </c>
      <c r="B609" s="60">
        <f t="shared" si="29"/>
      </c>
      <c r="C609" s="27" t="s">
        <v>30</v>
      </c>
      <c r="D609" s="40">
        <v>45</v>
      </c>
      <c r="E609" s="30">
        <f t="shared" si="28"/>
        <v>50</v>
      </c>
      <c r="F609" s="31" t="s">
        <v>34</v>
      </c>
      <c r="G609" s="40">
        <v>2.5</v>
      </c>
      <c r="H609" s="27" t="s">
        <v>31</v>
      </c>
      <c r="I609" s="32"/>
      <c r="J609" s="32" t="s">
        <v>33</v>
      </c>
      <c r="K609" s="32"/>
      <c r="L609" s="68"/>
      <c r="R609" s="98"/>
    </row>
    <row r="610" spans="1:18" ht="12.75" hidden="1">
      <c r="A610" s="70" t="s">
        <v>710</v>
      </c>
      <c r="B610" s="60">
        <f t="shared" si="29"/>
      </c>
      <c r="C610" s="27" t="s">
        <v>30</v>
      </c>
      <c r="D610" s="40">
        <v>45</v>
      </c>
      <c r="E610" s="30">
        <f t="shared" si="28"/>
        <v>49</v>
      </c>
      <c r="F610" s="31" t="s">
        <v>34</v>
      </c>
      <c r="G610" s="40">
        <v>2</v>
      </c>
      <c r="H610" s="27" t="s">
        <v>31</v>
      </c>
      <c r="I610" s="32"/>
      <c r="J610" s="32" t="s">
        <v>33</v>
      </c>
      <c r="K610" s="32"/>
      <c r="L610" s="68"/>
      <c r="R610" s="98"/>
    </row>
    <row r="611" spans="1:18" ht="12.75" hidden="1">
      <c r="A611" s="70" t="s">
        <v>801</v>
      </c>
      <c r="B611" s="60">
        <f t="shared" si="29"/>
      </c>
      <c r="C611" s="27" t="s">
        <v>30</v>
      </c>
      <c r="D611" s="40">
        <v>45</v>
      </c>
      <c r="E611" s="30">
        <f t="shared" si="28"/>
        <v>51</v>
      </c>
      <c r="F611" s="31" t="s">
        <v>34</v>
      </c>
      <c r="G611" s="40">
        <v>3</v>
      </c>
      <c r="H611" s="27" t="s">
        <v>31</v>
      </c>
      <c r="I611" s="32"/>
      <c r="J611" s="32" t="s">
        <v>33</v>
      </c>
      <c r="K611" s="32"/>
      <c r="L611" s="68"/>
      <c r="R611" s="98"/>
    </row>
    <row r="612" spans="1:18" ht="12.75" hidden="1">
      <c r="A612" s="70" t="s">
        <v>698</v>
      </c>
      <c r="B612" s="60">
        <f t="shared" si="29"/>
      </c>
      <c r="C612" s="27" t="s">
        <v>30</v>
      </c>
      <c r="D612" s="40">
        <v>44.8</v>
      </c>
      <c r="E612" s="30">
        <f t="shared" si="28"/>
        <v>50.4</v>
      </c>
      <c r="F612" s="31" t="s">
        <v>34</v>
      </c>
      <c r="G612" s="40">
        <v>2.8</v>
      </c>
      <c r="H612" s="27" t="s">
        <v>31</v>
      </c>
      <c r="I612" s="32"/>
      <c r="J612" s="32" t="s">
        <v>33</v>
      </c>
      <c r="K612" s="32"/>
      <c r="L612" s="68"/>
      <c r="R612" s="99"/>
    </row>
    <row r="613" spans="1:18" ht="12.75" hidden="1">
      <c r="A613" s="70" t="s">
        <v>656</v>
      </c>
      <c r="B613" s="60">
        <f t="shared" si="29"/>
      </c>
      <c r="C613" s="27" t="s">
        <v>30</v>
      </c>
      <c r="D613" s="40">
        <v>44.5</v>
      </c>
      <c r="E613" s="30">
        <f t="shared" si="28"/>
        <v>50.7</v>
      </c>
      <c r="F613" s="31" t="s">
        <v>34</v>
      </c>
      <c r="G613" s="40">
        <v>3.1</v>
      </c>
      <c r="H613" s="27" t="s">
        <v>31</v>
      </c>
      <c r="I613" s="32"/>
      <c r="J613" s="32" t="s">
        <v>33</v>
      </c>
      <c r="K613" s="32"/>
      <c r="L613" s="68"/>
      <c r="R613" s="99"/>
    </row>
    <row r="614" spans="1:18" ht="12.75" hidden="1">
      <c r="A614" s="67">
        <v>2031</v>
      </c>
      <c r="B614" s="60">
        <f t="shared" si="29"/>
      </c>
      <c r="C614" s="27" t="s">
        <v>30</v>
      </c>
      <c r="D614" s="28">
        <v>44.17</v>
      </c>
      <c r="E614" s="30">
        <f t="shared" si="28"/>
        <v>47.730000000000004</v>
      </c>
      <c r="F614" s="31" t="s">
        <v>34</v>
      </c>
      <c r="G614" s="28">
        <v>1.78</v>
      </c>
      <c r="H614" s="27" t="s">
        <v>31</v>
      </c>
      <c r="I614" s="32" t="s">
        <v>65</v>
      </c>
      <c r="J614" s="32" t="s">
        <v>33</v>
      </c>
      <c r="K614" s="32"/>
      <c r="L614" s="68"/>
      <c r="R614" s="99"/>
    </row>
    <row r="615" spans="1:18" ht="12.75" hidden="1">
      <c r="A615" s="67">
        <v>2132</v>
      </c>
      <c r="B615" s="60">
        <f t="shared" si="29"/>
      </c>
      <c r="C615" s="27" t="s">
        <v>30</v>
      </c>
      <c r="D615" s="28">
        <v>44.12</v>
      </c>
      <c r="E615" s="30">
        <f t="shared" si="28"/>
        <v>49.36</v>
      </c>
      <c r="F615" s="31" t="s">
        <v>34</v>
      </c>
      <c r="G615" s="28">
        <v>2.62</v>
      </c>
      <c r="H615" s="27" t="s">
        <v>31</v>
      </c>
      <c r="I615" s="32" t="s">
        <v>115</v>
      </c>
      <c r="J615" s="32" t="s">
        <v>33</v>
      </c>
      <c r="K615" s="32"/>
      <c r="L615" s="68"/>
      <c r="R615" s="29"/>
    </row>
    <row r="616" spans="1:18" ht="12.75" hidden="1">
      <c r="A616" s="67">
        <v>2224</v>
      </c>
      <c r="B616" s="60">
        <f t="shared" si="29"/>
        <v>1</v>
      </c>
      <c r="C616" s="27" t="s">
        <v>30</v>
      </c>
      <c r="D616" s="28">
        <v>44.04</v>
      </c>
      <c r="E616" s="30">
        <f t="shared" si="28"/>
        <v>51.1</v>
      </c>
      <c r="F616" s="31" t="s">
        <v>34</v>
      </c>
      <c r="G616" s="28">
        <v>3.53</v>
      </c>
      <c r="H616" s="27" t="s">
        <v>31</v>
      </c>
      <c r="I616" s="32" t="s">
        <v>185</v>
      </c>
      <c r="J616" s="32" t="s">
        <v>33</v>
      </c>
      <c r="K616" s="32"/>
      <c r="L616" s="68"/>
      <c r="R616" s="98"/>
    </row>
    <row r="617" spans="1:18" ht="12.75" hidden="1">
      <c r="A617" s="67">
        <v>6828</v>
      </c>
      <c r="B617" s="60">
        <f t="shared" si="29"/>
        <v>1</v>
      </c>
      <c r="C617" s="27" t="s">
        <v>30</v>
      </c>
      <c r="D617" s="28">
        <v>44.04</v>
      </c>
      <c r="E617" s="28">
        <v>51.1</v>
      </c>
      <c r="F617" s="31" t="s">
        <v>34</v>
      </c>
      <c r="G617" s="28">
        <v>3.53</v>
      </c>
      <c r="H617" s="27" t="s">
        <v>408</v>
      </c>
      <c r="I617" s="37" t="s">
        <v>34</v>
      </c>
      <c r="J617" s="27" t="s">
        <v>409</v>
      </c>
      <c r="K617" s="27"/>
      <c r="L617" s="68"/>
      <c r="R617" s="99"/>
    </row>
    <row r="618" spans="1:18" ht="12.75" hidden="1">
      <c r="A618" s="70" t="s">
        <v>454</v>
      </c>
      <c r="B618" s="60">
        <f t="shared" si="29"/>
      </c>
      <c r="C618" s="27" t="s">
        <v>30</v>
      </c>
      <c r="D618" s="40">
        <v>44</v>
      </c>
      <c r="E618" s="30">
        <f aca="true" t="shared" si="30" ref="E618:E681">D618+(G618*2)</f>
        <v>50</v>
      </c>
      <c r="F618" s="31" t="s">
        <v>34</v>
      </c>
      <c r="G618" s="40">
        <v>3</v>
      </c>
      <c r="H618" s="27" t="s">
        <v>31</v>
      </c>
      <c r="I618" s="32"/>
      <c r="J618" s="32" t="s">
        <v>33</v>
      </c>
      <c r="K618" s="32"/>
      <c r="L618" s="68"/>
      <c r="R618" s="99"/>
    </row>
    <row r="619" spans="1:18" ht="12.75" hidden="1">
      <c r="A619" s="70" t="s">
        <v>604</v>
      </c>
      <c r="B619" s="60">
        <f t="shared" si="29"/>
      </c>
      <c r="C619" s="27" t="s">
        <v>30</v>
      </c>
      <c r="D619" s="40">
        <v>44</v>
      </c>
      <c r="E619" s="30">
        <f t="shared" si="30"/>
        <v>48</v>
      </c>
      <c r="F619" s="31" t="s">
        <v>34</v>
      </c>
      <c r="G619" s="40">
        <v>2</v>
      </c>
      <c r="H619" s="27" t="s">
        <v>31</v>
      </c>
      <c r="I619" s="32"/>
      <c r="J619" s="32" t="s">
        <v>33</v>
      </c>
      <c r="K619" s="32"/>
      <c r="L619" s="68"/>
      <c r="R619" s="98"/>
    </row>
    <row r="620" spans="1:18" ht="12.75" hidden="1">
      <c r="A620" s="70" t="s">
        <v>889</v>
      </c>
      <c r="B620" s="60">
        <f t="shared" si="29"/>
      </c>
      <c r="C620" s="27" t="s">
        <v>30</v>
      </c>
      <c r="D620" s="40">
        <v>44</v>
      </c>
      <c r="E620" s="30">
        <f t="shared" si="30"/>
        <v>50</v>
      </c>
      <c r="F620" s="31" t="s">
        <v>34</v>
      </c>
      <c r="G620" s="40">
        <v>3</v>
      </c>
      <c r="H620" s="27" t="s">
        <v>31</v>
      </c>
      <c r="I620" s="32"/>
      <c r="J620" s="32" t="s">
        <v>33</v>
      </c>
      <c r="K620" s="32"/>
      <c r="L620" s="68"/>
      <c r="R620" s="98"/>
    </row>
    <row r="621" spans="1:18" ht="12.75" hidden="1">
      <c r="A621" s="67">
        <v>2327</v>
      </c>
      <c r="B621" s="60">
        <f t="shared" si="29"/>
      </c>
      <c r="C621" s="27" t="s">
        <v>30</v>
      </c>
      <c r="D621" s="28">
        <v>43.82</v>
      </c>
      <c r="E621" s="30">
        <f t="shared" si="30"/>
        <v>54.480000000000004</v>
      </c>
      <c r="F621" s="31" t="s">
        <v>34</v>
      </c>
      <c r="G621" s="27">
        <v>5.33</v>
      </c>
      <c r="H621" s="27" t="s">
        <v>31</v>
      </c>
      <c r="I621" s="27" t="s">
        <v>264</v>
      </c>
      <c r="J621" s="32" t="s">
        <v>33</v>
      </c>
      <c r="K621" s="27"/>
      <c r="L621" s="68"/>
      <c r="R621" s="99"/>
    </row>
    <row r="622" spans="1:18" ht="12.75" hidden="1">
      <c r="A622" s="67">
        <v>3924</v>
      </c>
      <c r="B622" s="60">
        <f t="shared" si="29"/>
      </c>
      <c r="C622" s="27" t="s">
        <v>30</v>
      </c>
      <c r="D622" s="28">
        <v>43.69</v>
      </c>
      <c r="E622" s="30">
        <f t="shared" si="30"/>
        <v>49.69</v>
      </c>
      <c r="F622" s="31" t="s">
        <v>34</v>
      </c>
      <c r="G622" s="28">
        <v>3</v>
      </c>
      <c r="H622" s="37" t="s">
        <v>384</v>
      </c>
      <c r="I622" s="27" t="s">
        <v>404</v>
      </c>
      <c r="J622" s="32" t="s">
        <v>33</v>
      </c>
      <c r="K622" s="27"/>
      <c r="L622" s="68"/>
      <c r="R622" s="98"/>
    </row>
    <row r="623" spans="1:18" ht="12.75" hidden="1">
      <c r="A623" s="70" t="s">
        <v>805</v>
      </c>
      <c r="B623" s="60">
        <f t="shared" si="29"/>
      </c>
      <c r="C623" s="27" t="s">
        <v>30</v>
      </c>
      <c r="D623" s="40">
        <v>43</v>
      </c>
      <c r="E623" s="30">
        <f t="shared" si="30"/>
        <v>49</v>
      </c>
      <c r="F623" s="31" t="s">
        <v>34</v>
      </c>
      <c r="G623" s="40">
        <v>3</v>
      </c>
      <c r="H623" s="27" t="s">
        <v>31</v>
      </c>
      <c r="I623" s="32"/>
      <c r="J623" s="32" t="s">
        <v>33</v>
      </c>
      <c r="K623" s="32"/>
      <c r="L623" s="68"/>
      <c r="R623" s="99"/>
    </row>
    <row r="624" spans="1:18" ht="12.75" hidden="1">
      <c r="A624" s="70" t="s">
        <v>806</v>
      </c>
      <c r="B624" s="60">
        <f t="shared" si="29"/>
      </c>
      <c r="C624" s="27" t="s">
        <v>30</v>
      </c>
      <c r="D624" s="40">
        <v>43</v>
      </c>
      <c r="E624" s="30">
        <f t="shared" si="30"/>
        <v>47.4</v>
      </c>
      <c r="F624" s="31" t="s">
        <v>34</v>
      </c>
      <c r="G624" s="40">
        <v>2.2</v>
      </c>
      <c r="H624" s="27" t="s">
        <v>31</v>
      </c>
      <c r="I624" s="32"/>
      <c r="J624" s="32" t="s">
        <v>33</v>
      </c>
      <c r="K624" s="32"/>
      <c r="L624" s="68"/>
      <c r="R624" s="99"/>
    </row>
    <row r="625" spans="1:18" ht="12.75" hidden="1">
      <c r="A625" s="67">
        <v>2131</v>
      </c>
      <c r="B625" s="60">
        <f t="shared" si="29"/>
      </c>
      <c r="C625" s="27" t="s">
        <v>30</v>
      </c>
      <c r="D625" s="28">
        <v>42.62</v>
      </c>
      <c r="E625" s="30">
        <f t="shared" si="30"/>
        <v>47.86</v>
      </c>
      <c r="F625" s="31" t="s">
        <v>34</v>
      </c>
      <c r="G625" s="28">
        <v>2.62</v>
      </c>
      <c r="H625" s="27" t="s">
        <v>31</v>
      </c>
      <c r="I625" s="32" t="s">
        <v>114</v>
      </c>
      <c r="J625" s="32" t="s">
        <v>33</v>
      </c>
      <c r="K625" s="32"/>
      <c r="L625" s="68"/>
      <c r="R625" s="99"/>
    </row>
    <row r="626" spans="1:18" ht="12.75" hidden="1">
      <c r="A626" s="67">
        <v>1744</v>
      </c>
      <c r="B626" s="60">
        <f t="shared" si="29"/>
      </c>
      <c r="C626" s="27" t="s">
        <v>30</v>
      </c>
      <c r="D626" s="28">
        <v>42.5</v>
      </c>
      <c r="E626" s="30">
        <f t="shared" si="30"/>
        <v>49.5</v>
      </c>
      <c r="F626" s="31" t="s">
        <v>34</v>
      </c>
      <c r="G626" s="28">
        <v>3.5</v>
      </c>
      <c r="H626" s="27" t="s">
        <v>31</v>
      </c>
      <c r="I626" s="32"/>
      <c r="J626" s="32" t="s">
        <v>33</v>
      </c>
      <c r="K626" s="32">
        <v>36</v>
      </c>
      <c r="L626" s="68">
        <v>7003</v>
      </c>
      <c r="R626" s="99"/>
    </row>
    <row r="627" spans="1:18" ht="12.75" hidden="1">
      <c r="A627" s="70" t="s">
        <v>879</v>
      </c>
      <c r="B627" s="60">
        <f t="shared" si="29"/>
      </c>
      <c r="C627" s="27" t="s">
        <v>30</v>
      </c>
      <c r="D627" s="40">
        <v>42.2</v>
      </c>
      <c r="E627" s="30">
        <f t="shared" si="30"/>
        <v>49.2</v>
      </c>
      <c r="F627" s="31" t="s">
        <v>34</v>
      </c>
      <c r="G627" s="40">
        <v>3.5</v>
      </c>
      <c r="H627" s="27" t="s">
        <v>31</v>
      </c>
      <c r="I627" s="32"/>
      <c r="J627" s="32" t="s">
        <v>33</v>
      </c>
      <c r="K627" s="32"/>
      <c r="L627" s="68"/>
      <c r="R627" s="99"/>
    </row>
    <row r="628" spans="1:18" ht="12.75" hidden="1">
      <c r="A628" s="67">
        <v>6002</v>
      </c>
      <c r="B628" s="60">
        <f t="shared" si="29"/>
      </c>
      <c r="C628" s="27" t="s">
        <v>30</v>
      </c>
      <c r="D628" s="28">
        <v>42</v>
      </c>
      <c r="E628" s="30">
        <f t="shared" si="30"/>
        <v>45</v>
      </c>
      <c r="F628" s="31" t="s">
        <v>34</v>
      </c>
      <c r="G628" s="28">
        <v>1.5</v>
      </c>
      <c r="H628" s="27" t="s">
        <v>31</v>
      </c>
      <c r="I628" s="32"/>
      <c r="J628" s="32" t="s">
        <v>33</v>
      </c>
      <c r="K628" s="32">
        <v>16</v>
      </c>
      <c r="L628" s="68">
        <v>7098</v>
      </c>
      <c r="R628" s="99"/>
    </row>
    <row r="629" spans="1:18" ht="12.75" hidden="1">
      <c r="A629" s="70" t="s">
        <v>561</v>
      </c>
      <c r="B629" s="60">
        <f t="shared" si="29"/>
      </c>
      <c r="C629" s="27" t="s">
        <v>30</v>
      </c>
      <c r="D629" s="40">
        <v>42</v>
      </c>
      <c r="E629" s="30">
        <f t="shared" si="30"/>
        <v>51</v>
      </c>
      <c r="F629" s="31" t="s">
        <v>34</v>
      </c>
      <c r="G629" s="40">
        <v>4.5</v>
      </c>
      <c r="H629" s="27" t="s">
        <v>31</v>
      </c>
      <c r="I629" s="32"/>
      <c r="J629" s="32" t="s">
        <v>33</v>
      </c>
      <c r="K629" s="32"/>
      <c r="L629" s="68"/>
      <c r="R629" s="99"/>
    </row>
    <row r="630" spans="1:18" ht="12.75" hidden="1">
      <c r="A630" s="70" t="s">
        <v>578</v>
      </c>
      <c r="B630" s="60">
        <f t="shared" si="29"/>
      </c>
      <c r="C630" s="27" t="s">
        <v>30</v>
      </c>
      <c r="D630" s="40">
        <v>42</v>
      </c>
      <c r="E630" s="30">
        <f t="shared" si="30"/>
        <v>45</v>
      </c>
      <c r="F630" s="31" t="s">
        <v>34</v>
      </c>
      <c r="G630" s="40">
        <v>1.5</v>
      </c>
      <c r="H630" s="27" t="s">
        <v>31</v>
      </c>
      <c r="I630" s="32"/>
      <c r="J630" s="32" t="s">
        <v>33</v>
      </c>
      <c r="K630" s="32"/>
      <c r="L630" s="68"/>
      <c r="R630" s="99"/>
    </row>
    <row r="631" spans="1:18" ht="12.75" hidden="1">
      <c r="A631" s="70" t="s">
        <v>590</v>
      </c>
      <c r="B631" s="60">
        <f t="shared" si="29"/>
      </c>
      <c r="C631" s="27" t="s">
        <v>30</v>
      </c>
      <c r="D631" s="40">
        <v>42</v>
      </c>
      <c r="E631" s="30">
        <f t="shared" si="30"/>
        <v>46</v>
      </c>
      <c r="F631" s="31" t="s">
        <v>34</v>
      </c>
      <c r="G631" s="40">
        <v>2</v>
      </c>
      <c r="H631" s="27" t="s">
        <v>31</v>
      </c>
      <c r="I631" s="32"/>
      <c r="J631" s="32" t="s">
        <v>33</v>
      </c>
      <c r="K631" s="32"/>
      <c r="L631" s="68"/>
      <c r="R631" s="98"/>
    </row>
    <row r="632" spans="1:18" ht="12.75" hidden="1">
      <c r="A632" s="70" t="s">
        <v>606</v>
      </c>
      <c r="B632" s="60">
        <f t="shared" si="29"/>
      </c>
      <c r="C632" s="27" t="s">
        <v>30</v>
      </c>
      <c r="D632" s="40">
        <v>42</v>
      </c>
      <c r="E632" s="30">
        <f t="shared" si="30"/>
        <v>50</v>
      </c>
      <c r="F632" s="31" t="s">
        <v>34</v>
      </c>
      <c r="G632" s="40">
        <v>4</v>
      </c>
      <c r="H632" s="27" t="s">
        <v>31</v>
      </c>
      <c r="I632" s="32"/>
      <c r="J632" s="32" t="s">
        <v>33</v>
      </c>
      <c r="K632" s="32"/>
      <c r="L632" s="68"/>
      <c r="R632" s="98"/>
    </row>
    <row r="633" spans="1:18" ht="12.75" hidden="1">
      <c r="A633" s="70" t="s">
        <v>676</v>
      </c>
      <c r="B633" s="60">
        <f t="shared" si="29"/>
      </c>
      <c r="C633" s="27" t="s">
        <v>30</v>
      </c>
      <c r="D633" s="40">
        <v>42</v>
      </c>
      <c r="E633" s="30">
        <f t="shared" si="30"/>
        <v>48</v>
      </c>
      <c r="F633" s="31" t="s">
        <v>34</v>
      </c>
      <c r="G633" s="40">
        <v>3</v>
      </c>
      <c r="H633" s="27" t="s">
        <v>31</v>
      </c>
      <c r="I633" s="32"/>
      <c r="J633" s="32" t="s">
        <v>33</v>
      </c>
      <c r="K633" s="32"/>
      <c r="L633" s="68"/>
      <c r="R633" s="99"/>
    </row>
    <row r="634" spans="1:18" ht="12.75" hidden="1">
      <c r="A634" s="70" t="s">
        <v>513</v>
      </c>
      <c r="B634" s="60">
        <f t="shared" si="29"/>
      </c>
      <c r="C634" s="27" t="s">
        <v>30</v>
      </c>
      <c r="D634" s="40">
        <v>41.6</v>
      </c>
      <c r="E634" s="30">
        <f t="shared" si="30"/>
        <v>46.4</v>
      </c>
      <c r="F634" s="31" t="s">
        <v>34</v>
      </c>
      <c r="G634" s="40">
        <v>2.4</v>
      </c>
      <c r="H634" s="27" t="s">
        <v>31</v>
      </c>
      <c r="I634" s="32"/>
      <c r="J634" s="32" t="s">
        <v>33</v>
      </c>
      <c r="K634" s="32"/>
      <c r="L634" s="68"/>
      <c r="R634" s="99"/>
    </row>
    <row r="635" spans="1:18" ht="12.75" hidden="1">
      <c r="A635" s="70" t="s">
        <v>622</v>
      </c>
      <c r="B635" s="60">
        <f t="shared" si="29"/>
      </c>
      <c r="C635" s="27" t="s">
        <v>30</v>
      </c>
      <c r="D635" s="40">
        <v>41.6</v>
      </c>
      <c r="E635" s="30">
        <f t="shared" si="30"/>
        <v>46.4</v>
      </c>
      <c r="F635" s="31" t="s">
        <v>34</v>
      </c>
      <c r="G635" s="40">
        <v>2.4</v>
      </c>
      <c r="H635" s="27" t="s">
        <v>31</v>
      </c>
      <c r="I635" s="32"/>
      <c r="J635" s="32" t="s">
        <v>33</v>
      </c>
      <c r="K635" s="32"/>
      <c r="L635" s="68"/>
      <c r="R635" s="99"/>
    </row>
    <row r="636" spans="1:18" ht="12.75" hidden="1">
      <c r="A636" s="70" t="s">
        <v>609</v>
      </c>
      <c r="B636" s="60">
        <f t="shared" si="29"/>
      </c>
      <c r="C636" s="27" t="s">
        <v>30</v>
      </c>
      <c r="D636" s="40">
        <v>41.4</v>
      </c>
      <c r="E636" s="30">
        <f t="shared" si="30"/>
        <v>53.599999999999994</v>
      </c>
      <c r="F636" s="31" t="s">
        <v>34</v>
      </c>
      <c r="G636" s="40">
        <v>6.1</v>
      </c>
      <c r="H636" s="27" t="s">
        <v>31</v>
      </c>
      <c r="I636" s="32"/>
      <c r="J636" s="32" t="s">
        <v>33</v>
      </c>
      <c r="K636" s="32"/>
      <c r="L636" s="68"/>
      <c r="R636" s="98"/>
    </row>
    <row r="637" spans="1:18" ht="12.75" hidden="1">
      <c r="A637" s="67">
        <v>2030</v>
      </c>
      <c r="B637" s="60">
        <f t="shared" si="29"/>
      </c>
      <c r="C637" s="27" t="s">
        <v>30</v>
      </c>
      <c r="D637" s="28">
        <v>41</v>
      </c>
      <c r="E637" s="30">
        <f t="shared" si="30"/>
        <v>44.56</v>
      </c>
      <c r="F637" s="31" t="s">
        <v>34</v>
      </c>
      <c r="G637" s="28">
        <v>1.78</v>
      </c>
      <c r="H637" s="27" t="s">
        <v>31</v>
      </c>
      <c r="I637" s="32" t="s">
        <v>64</v>
      </c>
      <c r="J637" s="32" t="s">
        <v>33</v>
      </c>
      <c r="K637" s="32"/>
      <c r="L637" s="68"/>
      <c r="R637" s="98"/>
    </row>
    <row r="638" spans="1:18" ht="12.75" hidden="1">
      <c r="A638" s="67">
        <v>5509</v>
      </c>
      <c r="B638" s="60">
        <f t="shared" si="29"/>
      </c>
      <c r="C638" s="27" t="s">
        <v>30</v>
      </c>
      <c r="D638" s="28">
        <v>41</v>
      </c>
      <c r="E638" s="30">
        <f t="shared" si="30"/>
        <v>46.8</v>
      </c>
      <c r="F638" s="31" t="s">
        <v>34</v>
      </c>
      <c r="G638" s="28">
        <v>2.9</v>
      </c>
      <c r="H638" s="27" t="s">
        <v>31</v>
      </c>
      <c r="I638" s="32"/>
      <c r="J638" s="32" t="s">
        <v>33</v>
      </c>
      <c r="K638" s="32">
        <v>24</v>
      </c>
      <c r="L638" s="68">
        <v>7018</v>
      </c>
      <c r="R638" s="98"/>
    </row>
    <row r="639" spans="1:18" ht="12.75" hidden="1">
      <c r="A639" s="70" t="s">
        <v>448</v>
      </c>
      <c r="B639" s="60">
        <f t="shared" si="29"/>
      </c>
      <c r="C639" s="27" t="s">
        <v>30</v>
      </c>
      <c r="D639" s="40">
        <v>41</v>
      </c>
      <c r="E639" s="30">
        <f t="shared" si="30"/>
        <v>47</v>
      </c>
      <c r="F639" s="31" t="s">
        <v>34</v>
      </c>
      <c r="G639" s="40">
        <v>3</v>
      </c>
      <c r="H639" s="27" t="s">
        <v>31</v>
      </c>
      <c r="I639" s="32"/>
      <c r="J639" s="32" t="s">
        <v>33</v>
      </c>
      <c r="K639" s="32"/>
      <c r="L639" s="68"/>
      <c r="R639" s="98"/>
    </row>
    <row r="640" spans="1:18" ht="12.75" hidden="1">
      <c r="A640" s="70" t="s">
        <v>754</v>
      </c>
      <c r="B640" s="60">
        <f t="shared" si="29"/>
      </c>
      <c r="C640" s="27" t="s">
        <v>30</v>
      </c>
      <c r="D640" s="40">
        <v>41</v>
      </c>
      <c r="E640" s="30">
        <f t="shared" si="30"/>
        <v>45</v>
      </c>
      <c r="F640" s="31" t="s">
        <v>34</v>
      </c>
      <c r="G640" s="40">
        <v>2</v>
      </c>
      <c r="H640" s="27" t="s">
        <v>31</v>
      </c>
      <c r="I640" s="32"/>
      <c r="J640" s="32" t="s">
        <v>33</v>
      </c>
      <c r="K640" s="32"/>
      <c r="L640" s="68"/>
      <c r="R640" s="99"/>
    </row>
    <row r="641" spans="1:18" ht="12.75" hidden="1">
      <c r="A641" s="70" t="s">
        <v>784</v>
      </c>
      <c r="B641" s="60">
        <f t="shared" si="29"/>
      </c>
      <c r="C641" s="27" t="s">
        <v>30</v>
      </c>
      <c r="D641" s="40">
        <v>41</v>
      </c>
      <c r="E641" s="30">
        <f t="shared" si="30"/>
        <v>51</v>
      </c>
      <c r="F641" s="31" t="s">
        <v>34</v>
      </c>
      <c r="G641" s="40">
        <v>5</v>
      </c>
      <c r="H641" s="27" t="s">
        <v>31</v>
      </c>
      <c r="I641" s="32"/>
      <c r="J641" s="32" t="s">
        <v>33</v>
      </c>
      <c r="K641" s="32"/>
      <c r="L641" s="68"/>
      <c r="R641" s="99"/>
    </row>
    <row r="642" spans="1:18" ht="12.75" hidden="1">
      <c r="A642" s="67">
        <v>2130</v>
      </c>
      <c r="B642" s="60">
        <f t="shared" si="29"/>
      </c>
      <c r="C642" s="27" t="s">
        <v>30</v>
      </c>
      <c r="D642" s="28">
        <v>40.94</v>
      </c>
      <c r="E642" s="30">
        <f t="shared" si="30"/>
        <v>46.18</v>
      </c>
      <c r="F642" s="31" t="s">
        <v>34</v>
      </c>
      <c r="G642" s="28">
        <v>2.62</v>
      </c>
      <c r="H642" s="27" t="s">
        <v>31</v>
      </c>
      <c r="I642" s="32" t="s">
        <v>113</v>
      </c>
      <c r="J642" s="32" t="s">
        <v>33</v>
      </c>
      <c r="K642" s="32"/>
      <c r="L642" s="68"/>
      <c r="R642" s="99"/>
    </row>
    <row r="643" spans="1:18" ht="12.75" hidden="1">
      <c r="A643" s="67">
        <v>2223</v>
      </c>
      <c r="B643" s="60">
        <f t="shared" si="29"/>
        <v>1</v>
      </c>
      <c r="C643" s="27" t="s">
        <v>30</v>
      </c>
      <c r="D643" s="28">
        <v>40.87</v>
      </c>
      <c r="E643" s="30">
        <f t="shared" si="30"/>
        <v>47.93</v>
      </c>
      <c r="F643" s="31" t="s">
        <v>34</v>
      </c>
      <c r="G643" s="28">
        <v>3.53</v>
      </c>
      <c r="H643" s="27" t="s">
        <v>31</v>
      </c>
      <c r="I643" s="32" t="s">
        <v>184</v>
      </c>
      <c r="J643" s="32" t="s">
        <v>33</v>
      </c>
      <c r="K643" s="32"/>
      <c r="L643" s="68"/>
      <c r="R643" s="99"/>
    </row>
    <row r="644" spans="1:18" ht="12.75" hidden="1">
      <c r="A644" s="67">
        <v>2326</v>
      </c>
      <c r="B644" s="60">
        <f t="shared" si="29"/>
      </c>
      <c r="C644" s="27" t="s">
        <v>30</v>
      </c>
      <c r="D644" s="28">
        <v>40.64</v>
      </c>
      <c r="E644" s="30">
        <f t="shared" si="30"/>
        <v>51.3</v>
      </c>
      <c r="F644" s="31" t="s">
        <v>34</v>
      </c>
      <c r="G644" s="28">
        <v>5.33</v>
      </c>
      <c r="H644" s="27" t="s">
        <v>31</v>
      </c>
      <c r="I644" s="27" t="s">
        <v>263</v>
      </c>
      <c r="J644" s="27" t="s">
        <v>33</v>
      </c>
      <c r="K644" s="27"/>
      <c r="L644" s="68"/>
      <c r="R644" s="99"/>
    </row>
    <row r="645" spans="1:18" ht="12.75" hidden="1">
      <c r="A645" s="67">
        <v>5043</v>
      </c>
      <c r="B645" s="60">
        <f t="shared" si="29"/>
      </c>
      <c r="C645" s="27" t="s">
        <v>30</v>
      </c>
      <c r="D645" s="28">
        <v>40</v>
      </c>
      <c r="E645" s="30">
        <f t="shared" si="30"/>
        <v>48</v>
      </c>
      <c r="F645" s="31" t="s">
        <v>34</v>
      </c>
      <c r="G645" s="28">
        <v>4</v>
      </c>
      <c r="H645" s="27" t="s">
        <v>31</v>
      </c>
      <c r="I645" s="32"/>
      <c r="J645" s="32" t="s">
        <v>33</v>
      </c>
      <c r="K645" s="32">
        <v>36</v>
      </c>
      <c r="L645" s="68">
        <v>7013</v>
      </c>
      <c r="R645" s="99"/>
    </row>
    <row r="646" spans="1:18" ht="102" hidden="1">
      <c r="A646" s="70">
        <v>9109</v>
      </c>
      <c r="B646" s="60">
        <f t="shared" si="29"/>
      </c>
      <c r="C646" s="27" t="s">
        <v>30</v>
      </c>
      <c r="D646" s="40">
        <v>40</v>
      </c>
      <c r="E646" s="30">
        <f t="shared" si="30"/>
        <v>44.6</v>
      </c>
      <c r="F646" s="31" t="s">
        <v>34</v>
      </c>
      <c r="G646" s="40">
        <v>2.3</v>
      </c>
      <c r="H646" s="27" t="s">
        <v>31</v>
      </c>
      <c r="I646" s="32"/>
      <c r="J646" s="32" t="s">
        <v>33</v>
      </c>
      <c r="K646" s="32" t="s">
        <v>418</v>
      </c>
      <c r="L646" s="68" t="s">
        <v>430</v>
      </c>
      <c r="R646" s="98"/>
    </row>
    <row r="647" spans="1:18" ht="102" hidden="1">
      <c r="A647" s="70">
        <v>9723</v>
      </c>
      <c r="B647" s="60">
        <f t="shared" si="29"/>
      </c>
      <c r="C647" s="27" t="s">
        <v>30</v>
      </c>
      <c r="D647" s="40">
        <v>40</v>
      </c>
      <c r="E647" s="30">
        <f t="shared" si="30"/>
        <v>44</v>
      </c>
      <c r="F647" s="31"/>
      <c r="G647" s="40">
        <v>2</v>
      </c>
      <c r="H647" s="27" t="s">
        <v>31</v>
      </c>
      <c r="I647" s="32"/>
      <c r="J647" s="32" t="s">
        <v>33</v>
      </c>
      <c r="K647" s="32" t="s">
        <v>418</v>
      </c>
      <c r="L647" s="68"/>
      <c r="R647" s="99"/>
    </row>
    <row r="648" spans="1:18" ht="12.75" hidden="1">
      <c r="A648" s="70" t="s">
        <v>446</v>
      </c>
      <c r="B648" s="60">
        <f t="shared" si="29"/>
      </c>
      <c r="C648" s="27" t="s">
        <v>30</v>
      </c>
      <c r="D648" s="40">
        <v>40</v>
      </c>
      <c r="E648" s="30">
        <f t="shared" si="30"/>
        <v>48</v>
      </c>
      <c r="F648" s="31" t="s">
        <v>34</v>
      </c>
      <c r="G648" s="40">
        <v>4</v>
      </c>
      <c r="H648" s="27" t="s">
        <v>31</v>
      </c>
      <c r="I648" s="32"/>
      <c r="J648" s="32" t="s">
        <v>33</v>
      </c>
      <c r="K648" s="32"/>
      <c r="L648" s="68"/>
      <c r="R648" s="98"/>
    </row>
    <row r="649" spans="1:18" ht="12.75" hidden="1">
      <c r="A649" s="70" t="s">
        <v>462</v>
      </c>
      <c r="B649" s="60">
        <f t="shared" si="29"/>
      </c>
      <c r="C649" s="27" t="s">
        <v>30</v>
      </c>
      <c r="D649" s="40">
        <v>40</v>
      </c>
      <c r="E649" s="30">
        <f t="shared" si="30"/>
        <v>46</v>
      </c>
      <c r="F649" s="31" t="s">
        <v>34</v>
      </c>
      <c r="G649" s="40">
        <v>3</v>
      </c>
      <c r="H649" s="27" t="s">
        <v>31</v>
      </c>
      <c r="I649" s="32"/>
      <c r="J649" s="32" t="s">
        <v>33</v>
      </c>
      <c r="K649" s="32"/>
      <c r="L649" s="68"/>
      <c r="R649" s="99"/>
    </row>
    <row r="650" spans="1:18" ht="12.75" hidden="1">
      <c r="A650" s="70" t="s">
        <v>699</v>
      </c>
      <c r="B650" s="60">
        <f t="shared" si="29"/>
      </c>
      <c r="C650" s="27" t="s">
        <v>30</v>
      </c>
      <c r="D650" s="40">
        <v>40</v>
      </c>
      <c r="E650" s="30">
        <f t="shared" si="30"/>
        <v>50</v>
      </c>
      <c r="F650" s="31" t="s">
        <v>34</v>
      </c>
      <c r="G650" s="40">
        <v>5</v>
      </c>
      <c r="H650" s="27" t="s">
        <v>31</v>
      </c>
      <c r="I650" s="32"/>
      <c r="J650" s="32" t="s">
        <v>33</v>
      </c>
      <c r="K650" s="32"/>
      <c r="L650" s="68"/>
      <c r="R650" s="98"/>
    </row>
    <row r="651" spans="1:18" ht="12.75" hidden="1">
      <c r="A651" s="70" t="s">
        <v>892</v>
      </c>
      <c r="B651" s="60">
        <f t="shared" si="29"/>
      </c>
      <c r="C651" s="27" t="s">
        <v>30</v>
      </c>
      <c r="D651" s="40">
        <v>40</v>
      </c>
      <c r="E651" s="30">
        <f t="shared" si="30"/>
        <v>47</v>
      </c>
      <c r="F651" s="31" t="s">
        <v>34</v>
      </c>
      <c r="G651" s="40">
        <v>3.5</v>
      </c>
      <c r="H651" s="27" t="s">
        <v>31</v>
      </c>
      <c r="I651" s="32"/>
      <c r="J651" s="32" t="s">
        <v>33</v>
      </c>
      <c r="K651" s="32"/>
      <c r="L651" s="68"/>
      <c r="R651" s="98"/>
    </row>
    <row r="652" spans="1:18" ht="12.75" hidden="1">
      <c r="A652" s="67" t="s">
        <v>919</v>
      </c>
      <c r="B652" s="60">
        <f t="shared" si="29"/>
      </c>
      <c r="C652" s="27" t="s">
        <v>30</v>
      </c>
      <c r="D652" s="28">
        <v>40</v>
      </c>
      <c r="E652" s="28">
        <f t="shared" si="30"/>
        <v>46.4</v>
      </c>
      <c r="F652" s="31"/>
      <c r="G652" s="28">
        <v>3.2</v>
      </c>
      <c r="H652" s="27" t="s">
        <v>325</v>
      </c>
      <c r="I652" s="27"/>
      <c r="J652" s="27" t="s">
        <v>33</v>
      </c>
      <c r="K652" s="27" t="s">
        <v>418</v>
      </c>
      <c r="L652" s="68"/>
      <c r="R652" s="98"/>
    </row>
    <row r="653" spans="1:18" ht="12.75" hidden="1">
      <c r="A653" s="70" t="s">
        <v>880</v>
      </c>
      <c r="B653" s="60">
        <f t="shared" si="29"/>
      </c>
      <c r="C653" s="27" t="s">
        <v>30</v>
      </c>
      <c r="D653" s="40">
        <v>39.5</v>
      </c>
      <c r="E653" s="30">
        <f t="shared" si="30"/>
        <v>43.5</v>
      </c>
      <c r="F653" s="31" t="s">
        <v>34</v>
      </c>
      <c r="G653" s="40">
        <v>2</v>
      </c>
      <c r="H653" s="27" t="s">
        <v>31</v>
      </c>
      <c r="I653" s="32"/>
      <c r="J653" s="32" t="s">
        <v>33</v>
      </c>
      <c r="K653" s="32"/>
      <c r="L653" s="68"/>
      <c r="R653" s="99"/>
    </row>
    <row r="654" spans="1:18" ht="12.75" hidden="1">
      <c r="A654" s="67">
        <v>2129</v>
      </c>
      <c r="B654" s="60">
        <f t="shared" si="29"/>
      </c>
      <c r="C654" s="27" t="s">
        <v>30</v>
      </c>
      <c r="D654" s="28">
        <v>39.34</v>
      </c>
      <c r="E654" s="30">
        <f t="shared" si="30"/>
        <v>44.580000000000005</v>
      </c>
      <c r="F654" s="31" t="s">
        <v>34</v>
      </c>
      <c r="G654" s="28">
        <v>2.62</v>
      </c>
      <c r="H654" s="27" t="s">
        <v>31</v>
      </c>
      <c r="I654" s="32" t="s">
        <v>112</v>
      </c>
      <c r="J654" s="32" t="s">
        <v>33</v>
      </c>
      <c r="K654" s="32"/>
      <c r="L654" s="68"/>
      <c r="R654" s="99"/>
    </row>
    <row r="655" spans="1:18" ht="12.75" hidden="1">
      <c r="A655" s="70" t="s">
        <v>882</v>
      </c>
      <c r="B655" s="60">
        <f t="shared" si="29"/>
      </c>
      <c r="C655" s="27" t="s">
        <v>30</v>
      </c>
      <c r="D655" s="40">
        <v>39.2</v>
      </c>
      <c r="E655" s="30">
        <f t="shared" si="30"/>
        <v>50.6</v>
      </c>
      <c r="F655" s="31" t="s">
        <v>34</v>
      </c>
      <c r="G655" s="40">
        <v>5.7</v>
      </c>
      <c r="H655" s="27" t="s">
        <v>31</v>
      </c>
      <c r="I655" s="32"/>
      <c r="J655" s="32" t="s">
        <v>33</v>
      </c>
      <c r="K655" s="32"/>
      <c r="L655" s="68"/>
      <c r="R655" s="99"/>
    </row>
    <row r="656" spans="1:18" ht="12.75" hidden="1">
      <c r="A656" s="67">
        <v>1724</v>
      </c>
      <c r="B656" s="60">
        <f t="shared" si="29"/>
      </c>
      <c r="C656" s="27" t="s">
        <v>30</v>
      </c>
      <c r="D656" s="28">
        <v>39</v>
      </c>
      <c r="E656" s="30">
        <f t="shared" si="30"/>
        <v>52</v>
      </c>
      <c r="F656" s="31" t="s">
        <v>34</v>
      </c>
      <c r="G656" s="28">
        <v>6.5</v>
      </c>
      <c r="H656" s="27" t="s">
        <v>31</v>
      </c>
      <c r="I656" s="32"/>
      <c r="J656" s="32" t="s">
        <v>33</v>
      </c>
      <c r="K656" s="32">
        <v>9</v>
      </c>
      <c r="L656" s="68">
        <v>1724</v>
      </c>
      <c r="R656" s="99"/>
    </row>
    <row r="657" spans="1:18" ht="12.75" hidden="1">
      <c r="A657" s="67">
        <v>9099</v>
      </c>
      <c r="B657" s="60">
        <f t="shared" si="29"/>
      </c>
      <c r="C657" s="27" t="s">
        <v>30</v>
      </c>
      <c r="D657" s="28">
        <v>39</v>
      </c>
      <c r="E657" s="28">
        <f t="shared" si="30"/>
        <v>46</v>
      </c>
      <c r="F657" s="31"/>
      <c r="G657" s="28">
        <v>3.5</v>
      </c>
      <c r="H657" s="27" t="s">
        <v>325</v>
      </c>
      <c r="I657" s="27"/>
      <c r="J657" s="27" t="s">
        <v>33</v>
      </c>
      <c r="K657" s="27" t="s">
        <v>418</v>
      </c>
      <c r="L657" s="68"/>
      <c r="R657" s="98"/>
    </row>
    <row r="658" spans="1:18" ht="12.75" hidden="1">
      <c r="A658" s="67">
        <v>5319</v>
      </c>
      <c r="B658" s="60">
        <f t="shared" si="29"/>
      </c>
      <c r="C658" s="27" t="s">
        <v>30</v>
      </c>
      <c r="D658" s="28">
        <v>38.1</v>
      </c>
      <c r="E658" s="30">
        <f t="shared" si="30"/>
        <v>49.7</v>
      </c>
      <c r="F658" s="31" t="s">
        <v>34</v>
      </c>
      <c r="G658" s="28">
        <v>5.8</v>
      </c>
      <c r="H658" s="27" t="s">
        <v>31</v>
      </c>
      <c r="I658" s="32"/>
      <c r="J658" s="32" t="s">
        <v>33</v>
      </c>
      <c r="K658" s="32">
        <v>4</v>
      </c>
      <c r="L658" s="68">
        <v>5319</v>
      </c>
      <c r="R658" s="98"/>
    </row>
    <row r="659" spans="1:18" ht="12.75" hidden="1">
      <c r="A659" s="70" t="s">
        <v>603</v>
      </c>
      <c r="B659" s="60">
        <f t="shared" si="29"/>
      </c>
      <c r="C659" s="27" t="s">
        <v>30</v>
      </c>
      <c r="D659" s="40">
        <v>38</v>
      </c>
      <c r="E659" s="30">
        <f t="shared" si="30"/>
        <v>42.6</v>
      </c>
      <c r="F659" s="31" t="s">
        <v>34</v>
      </c>
      <c r="G659" s="40">
        <v>2.3</v>
      </c>
      <c r="H659" s="27" t="s">
        <v>31</v>
      </c>
      <c r="I659" s="32"/>
      <c r="J659" s="32" t="s">
        <v>33</v>
      </c>
      <c r="K659" s="32"/>
      <c r="L659" s="68"/>
      <c r="R659" s="98"/>
    </row>
    <row r="660" spans="1:18" ht="12.75" hidden="1">
      <c r="A660" s="70" t="s">
        <v>789</v>
      </c>
      <c r="B660" s="60">
        <f t="shared" si="29"/>
      </c>
      <c r="C660" s="27" t="s">
        <v>30</v>
      </c>
      <c r="D660" s="40">
        <v>38</v>
      </c>
      <c r="E660" s="30">
        <f t="shared" si="30"/>
        <v>44</v>
      </c>
      <c r="F660" s="31" t="s">
        <v>34</v>
      </c>
      <c r="G660" s="40">
        <v>3</v>
      </c>
      <c r="H660" s="27" t="s">
        <v>31</v>
      </c>
      <c r="I660" s="32"/>
      <c r="J660" s="32" t="s">
        <v>33</v>
      </c>
      <c r="K660" s="32"/>
      <c r="L660" s="68"/>
      <c r="R660" s="29"/>
    </row>
    <row r="661" spans="1:18" ht="12.75" hidden="1">
      <c r="A661" s="70" t="s">
        <v>796</v>
      </c>
      <c r="B661" s="60">
        <f t="shared" si="29"/>
      </c>
      <c r="C661" s="27" t="s">
        <v>30</v>
      </c>
      <c r="D661" s="40">
        <v>38</v>
      </c>
      <c r="E661" s="30">
        <f t="shared" si="30"/>
        <v>46</v>
      </c>
      <c r="F661" s="31" t="s">
        <v>34</v>
      </c>
      <c r="G661" s="40">
        <v>4</v>
      </c>
      <c r="H661" s="27" t="s">
        <v>31</v>
      </c>
      <c r="I661" s="32"/>
      <c r="J661" s="32" t="s">
        <v>33</v>
      </c>
      <c r="K661" s="32"/>
      <c r="L661" s="68"/>
      <c r="R661" s="98"/>
    </row>
    <row r="662" spans="1:18" ht="12.75" hidden="1">
      <c r="A662" s="70" t="s">
        <v>899</v>
      </c>
      <c r="B662" s="60">
        <f t="shared" si="29"/>
      </c>
      <c r="C662" s="27" t="s">
        <v>30</v>
      </c>
      <c r="D662" s="40">
        <v>38</v>
      </c>
      <c r="E662" s="30">
        <f t="shared" si="30"/>
        <v>43</v>
      </c>
      <c r="F662" s="31" t="s">
        <v>34</v>
      </c>
      <c r="G662" s="40">
        <v>2.5</v>
      </c>
      <c r="H662" s="27" t="s">
        <v>31</v>
      </c>
      <c r="I662" s="32"/>
      <c r="J662" s="32" t="s">
        <v>33</v>
      </c>
      <c r="K662" s="32"/>
      <c r="L662" s="68"/>
      <c r="R662" s="99"/>
    </row>
    <row r="663" spans="1:18" ht="12.75" hidden="1">
      <c r="A663" s="67">
        <v>2029</v>
      </c>
      <c r="B663" s="60">
        <f t="shared" si="29"/>
      </c>
      <c r="C663" s="27" t="s">
        <v>30</v>
      </c>
      <c r="D663" s="28">
        <v>37.82</v>
      </c>
      <c r="E663" s="30">
        <f t="shared" si="30"/>
        <v>41.38</v>
      </c>
      <c r="F663" s="31" t="s">
        <v>34</v>
      </c>
      <c r="G663" s="28">
        <v>1.78</v>
      </c>
      <c r="H663" s="27" t="s">
        <v>31</v>
      </c>
      <c r="I663" s="32" t="s">
        <v>63</v>
      </c>
      <c r="J663" s="32" t="s">
        <v>33</v>
      </c>
      <c r="K663" s="32"/>
      <c r="L663" s="68"/>
      <c r="R663" s="98"/>
    </row>
    <row r="664" spans="1:18" ht="12.75" hidden="1">
      <c r="A664" s="67">
        <v>2128</v>
      </c>
      <c r="B664" s="60">
        <f t="shared" si="29"/>
      </c>
      <c r="C664" s="27" t="s">
        <v>30</v>
      </c>
      <c r="D664" s="28">
        <v>37.77</v>
      </c>
      <c r="E664" s="30">
        <f t="shared" si="30"/>
        <v>43.010000000000005</v>
      </c>
      <c r="F664" s="31" t="s">
        <v>34</v>
      </c>
      <c r="G664" s="28">
        <v>2.62</v>
      </c>
      <c r="H664" s="27" t="s">
        <v>31</v>
      </c>
      <c r="I664" s="32" t="s">
        <v>111</v>
      </c>
      <c r="J664" s="32" t="s">
        <v>33</v>
      </c>
      <c r="K664" s="32"/>
      <c r="L664" s="68"/>
      <c r="R664" s="99"/>
    </row>
    <row r="665" spans="1:18" ht="12.75" hidden="1">
      <c r="A665" s="67">
        <v>2222</v>
      </c>
      <c r="B665" s="60">
        <f t="shared" si="29"/>
        <v>1</v>
      </c>
      <c r="C665" s="27" t="s">
        <v>30</v>
      </c>
      <c r="D665" s="28">
        <v>37.69</v>
      </c>
      <c r="E665" s="30">
        <f t="shared" si="30"/>
        <v>44.75</v>
      </c>
      <c r="F665" s="31" t="s">
        <v>34</v>
      </c>
      <c r="G665" s="28">
        <v>3.53</v>
      </c>
      <c r="H665" s="27" t="s">
        <v>31</v>
      </c>
      <c r="I665" s="32" t="s">
        <v>183</v>
      </c>
      <c r="J665" s="32" t="s">
        <v>33</v>
      </c>
      <c r="K665" s="32"/>
      <c r="L665" s="68"/>
      <c r="R665" s="99"/>
    </row>
    <row r="666" spans="1:18" ht="12.75" hidden="1">
      <c r="A666" s="67">
        <v>2325</v>
      </c>
      <c r="B666" s="60">
        <f t="shared" si="29"/>
      </c>
      <c r="C666" s="27" t="s">
        <v>30</v>
      </c>
      <c r="D666" s="28">
        <v>37.47</v>
      </c>
      <c r="E666" s="30">
        <f t="shared" si="30"/>
        <v>48.129999999999995</v>
      </c>
      <c r="F666" s="31" t="s">
        <v>34</v>
      </c>
      <c r="G666" s="27">
        <v>5.33</v>
      </c>
      <c r="H666" s="27" t="s">
        <v>31</v>
      </c>
      <c r="I666" s="27" t="s">
        <v>262</v>
      </c>
      <c r="J666" s="32" t="s">
        <v>33</v>
      </c>
      <c r="K666" s="27"/>
      <c r="L666" s="68"/>
      <c r="R666" s="99"/>
    </row>
    <row r="667" spans="1:18" ht="12.75" hidden="1">
      <c r="A667" s="67">
        <v>2920</v>
      </c>
      <c r="B667" s="60">
        <f t="shared" si="29"/>
      </c>
      <c r="C667" s="27" t="s">
        <v>30</v>
      </c>
      <c r="D667" s="28">
        <v>37.47</v>
      </c>
      <c r="E667" s="30">
        <f t="shared" si="30"/>
        <v>43.47</v>
      </c>
      <c r="F667" s="31" t="s">
        <v>34</v>
      </c>
      <c r="G667" s="28">
        <v>3</v>
      </c>
      <c r="H667" s="37" t="s">
        <v>384</v>
      </c>
      <c r="I667" s="27" t="s">
        <v>395</v>
      </c>
      <c r="J667" s="32" t="s">
        <v>33</v>
      </c>
      <c r="K667" s="27"/>
      <c r="L667" s="68"/>
      <c r="R667" s="99"/>
    </row>
    <row r="668" spans="1:18" ht="12.75" hidden="1">
      <c r="A668" s="70" t="s">
        <v>618</v>
      </c>
      <c r="B668" s="60">
        <f t="shared" si="29"/>
      </c>
      <c r="C668" s="27" t="s">
        <v>30</v>
      </c>
      <c r="D668" s="40">
        <v>37.1</v>
      </c>
      <c r="E668" s="30">
        <f t="shared" si="30"/>
        <v>40.300000000000004</v>
      </c>
      <c r="F668" s="31" t="s">
        <v>34</v>
      </c>
      <c r="G668" s="40">
        <v>1.6</v>
      </c>
      <c r="H668" s="27" t="s">
        <v>31</v>
      </c>
      <c r="I668" s="32"/>
      <c r="J668" s="32" t="s">
        <v>33</v>
      </c>
      <c r="K668" s="32"/>
      <c r="L668" s="68"/>
      <c r="R668" s="98"/>
    </row>
    <row r="669" spans="1:18" ht="12.75" hidden="1">
      <c r="A669" s="67">
        <v>1686</v>
      </c>
      <c r="B669" s="60">
        <f aca="true" t="shared" si="31" ref="B669:B732">IF(G669=$D$5,IF(D669&lt;$E$23,IF(I669&lt;&gt;0,1,""),""),"")</f>
      </c>
      <c r="C669" s="27" t="s">
        <v>30</v>
      </c>
      <c r="D669" s="28">
        <v>37</v>
      </c>
      <c r="E669" s="30">
        <f t="shared" si="30"/>
        <v>45</v>
      </c>
      <c r="F669" s="31" t="s">
        <v>34</v>
      </c>
      <c r="G669" s="28">
        <v>4</v>
      </c>
      <c r="H669" s="27" t="s">
        <v>31</v>
      </c>
      <c r="I669" s="32"/>
      <c r="J669" s="32" t="s">
        <v>33</v>
      </c>
      <c r="K669" s="32">
        <v>16</v>
      </c>
      <c r="L669" s="68">
        <v>7143</v>
      </c>
      <c r="R669" s="98"/>
    </row>
    <row r="670" spans="1:18" ht="12.75" hidden="1">
      <c r="A670" s="70" t="s">
        <v>662</v>
      </c>
      <c r="B670" s="60">
        <f t="shared" si="31"/>
      </c>
      <c r="C670" s="27" t="s">
        <v>30</v>
      </c>
      <c r="D670" s="40">
        <v>37</v>
      </c>
      <c r="E670" s="30">
        <f t="shared" si="30"/>
        <v>45</v>
      </c>
      <c r="F670" s="31" t="s">
        <v>34</v>
      </c>
      <c r="G670" s="40">
        <v>4</v>
      </c>
      <c r="H670" s="27" t="s">
        <v>31</v>
      </c>
      <c r="I670" s="32"/>
      <c r="J670" s="32" t="s">
        <v>33</v>
      </c>
      <c r="K670" s="32"/>
      <c r="L670" s="68"/>
      <c r="R670" s="99"/>
    </row>
    <row r="671" spans="1:18" ht="12.75" hidden="1">
      <c r="A671" s="70" t="s">
        <v>827</v>
      </c>
      <c r="B671" s="60">
        <f t="shared" si="31"/>
      </c>
      <c r="C671" s="27" t="s">
        <v>30</v>
      </c>
      <c r="D671" s="40">
        <v>37</v>
      </c>
      <c r="E671" s="30">
        <f t="shared" si="30"/>
        <v>41</v>
      </c>
      <c r="F671" s="31" t="s">
        <v>34</v>
      </c>
      <c r="G671" s="40">
        <v>2</v>
      </c>
      <c r="H671" s="27" t="s">
        <v>31</v>
      </c>
      <c r="I671" s="32"/>
      <c r="J671" s="32" t="s">
        <v>33</v>
      </c>
      <c r="K671" s="32"/>
      <c r="L671" s="68"/>
      <c r="R671" s="99"/>
    </row>
    <row r="672" spans="1:18" ht="12.75" hidden="1">
      <c r="A672" s="70" t="s">
        <v>788</v>
      </c>
      <c r="B672" s="60">
        <f t="shared" si="31"/>
      </c>
      <c r="C672" s="27" t="s">
        <v>30</v>
      </c>
      <c r="D672" s="40">
        <v>36.5</v>
      </c>
      <c r="E672" s="30">
        <f t="shared" si="30"/>
        <v>42.5</v>
      </c>
      <c r="F672" s="31" t="s">
        <v>34</v>
      </c>
      <c r="G672" s="40">
        <v>3</v>
      </c>
      <c r="H672" s="27" t="s">
        <v>31</v>
      </c>
      <c r="I672" s="32"/>
      <c r="J672" s="32" t="s">
        <v>33</v>
      </c>
      <c r="K672" s="32"/>
      <c r="L672" s="68"/>
      <c r="R672" s="99"/>
    </row>
    <row r="673" spans="1:18" ht="12.75" hidden="1">
      <c r="A673" s="70" t="s">
        <v>819</v>
      </c>
      <c r="B673" s="60">
        <f t="shared" si="31"/>
      </c>
      <c r="C673" s="27" t="s">
        <v>30</v>
      </c>
      <c r="D673" s="40">
        <v>36.3</v>
      </c>
      <c r="E673" s="30">
        <f t="shared" si="30"/>
        <v>45</v>
      </c>
      <c r="F673" s="31" t="s">
        <v>34</v>
      </c>
      <c r="G673" s="40">
        <v>4.35</v>
      </c>
      <c r="H673" s="27" t="s">
        <v>31</v>
      </c>
      <c r="I673" s="32"/>
      <c r="J673" s="32" t="s">
        <v>33</v>
      </c>
      <c r="K673" s="32"/>
      <c r="L673" s="68"/>
      <c r="R673" s="99"/>
    </row>
    <row r="674" spans="1:18" ht="12.75" hidden="1">
      <c r="A674" s="67">
        <v>2127</v>
      </c>
      <c r="B674" s="60">
        <f t="shared" si="31"/>
      </c>
      <c r="C674" s="27" t="s">
        <v>30</v>
      </c>
      <c r="D674" s="28">
        <v>36.17</v>
      </c>
      <c r="E674" s="30">
        <f t="shared" si="30"/>
        <v>41.410000000000004</v>
      </c>
      <c r="F674" s="31" t="s">
        <v>34</v>
      </c>
      <c r="G674" s="28">
        <v>2.62</v>
      </c>
      <c r="H674" s="27" t="s">
        <v>31</v>
      </c>
      <c r="I674" s="27" t="s">
        <v>110</v>
      </c>
      <c r="J674" s="27" t="s">
        <v>33</v>
      </c>
      <c r="K674" s="27"/>
      <c r="L674" s="68"/>
      <c r="R674" s="99"/>
    </row>
    <row r="675" spans="1:18" ht="12.75" hidden="1">
      <c r="A675" s="67">
        <v>2221</v>
      </c>
      <c r="B675" s="60">
        <f t="shared" si="31"/>
        <v>1</v>
      </c>
      <c r="C675" s="27" t="s">
        <v>30</v>
      </c>
      <c r="D675" s="28">
        <v>36.09</v>
      </c>
      <c r="E675" s="30">
        <f t="shared" si="30"/>
        <v>43.150000000000006</v>
      </c>
      <c r="F675" s="31" t="s">
        <v>34</v>
      </c>
      <c r="G675" s="28">
        <v>3.53</v>
      </c>
      <c r="H675" s="27" t="s">
        <v>31</v>
      </c>
      <c r="I675" s="32" t="s">
        <v>182</v>
      </c>
      <c r="J675" s="27" t="s">
        <v>33</v>
      </c>
      <c r="K675" s="32"/>
      <c r="L675" s="68"/>
      <c r="R675" s="99"/>
    </row>
    <row r="676" spans="1:18" ht="12.75" hidden="1">
      <c r="A676" s="70" t="s">
        <v>636</v>
      </c>
      <c r="B676" s="60">
        <f t="shared" si="31"/>
      </c>
      <c r="C676" s="27" t="s">
        <v>30</v>
      </c>
      <c r="D676" s="40">
        <v>36</v>
      </c>
      <c r="E676" s="30">
        <f t="shared" si="30"/>
        <v>42</v>
      </c>
      <c r="F676" s="31" t="s">
        <v>34</v>
      </c>
      <c r="G676" s="40">
        <v>3</v>
      </c>
      <c r="H676" s="27" t="s">
        <v>31</v>
      </c>
      <c r="I676" s="32"/>
      <c r="J676" s="32" t="s">
        <v>33</v>
      </c>
      <c r="K676" s="32"/>
      <c r="L676" s="68"/>
      <c r="R676" s="99"/>
    </row>
    <row r="677" spans="1:18" ht="12.75" hidden="1">
      <c r="A677" s="70" t="s">
        <v>833</v>
      </c>
      <c r="B677" s="60">
        <f t="shared" si="31"/>
      </c>
      <c r="C677" s="27" t="s">
        <v>30</v>
      </c>
      <c r="D677" s="40">
        <v>36</v>
      </c>
      <c r="E677" s="30">
        <f t="shared" si="30"/>
        <v>39</v>
      </c>
      <c r="F677" s="31" t="s">
        <v>34</v>
      </c>
      <c r="G677" s="40">
        <v>1.5</v>
      </c>
      <c r="H677" s="27" t="s">
        <v>31</v>
      </c>
      <c r="I677" s="32"/>
      <c r="J677" s="32" t="s">
        <v>33</v>
      </c>
      <c r="K677" s="32"/>
      <c r="L677" s="68"/>
      <c r="R677" s="99"/>
    </row>
    <row r="678" spans="1:18" ht="12.75" hidden="1">
      <c r="A678" s="70" t="s">
        <v>901</v>
      </c>
      <c r="B678" s="60">
        <f t="shared" si="31"/>
      </c>
      <c r="C678" s="27" t="s">
        <v>30</v>
      </c>
      <c r="D678" s="40">
        <v>35.2</v>
      </c>
      <c r="E678" s="30">
        <f t="shared" si="30"/>
        <v>46.6</v>
      </c>
      <c r="F678" s="31" t="s">
        <v>34</v>
      </c>
      <c r="G678" s="40">
        <v>5.7</v>
      </c>
      <c r="H678" s="27" t="s">
        <v>31</v>
      </c>
      <c r="I678" s="32"/>
      <c r="J678" s="32" t="s">
        <v>33</v>
      </c>
      <c r="K678" s="32"/>
      <c r="L678" s="68"/>
      <c r="R678" s="99"/>
    </row>
    <row r="679" spans="1:18" ht="12.75" hidden="1">
      <c r="A679" s="70" t="s">
        <v>460</v>
      </c>
      <c r="B679" s="60">
        <f t="shared" si="31"/>
      </c>
      <c r="C679" s="27" t="s">
        <v>30</v>
      </c>
      <c r="D679" s="40">
        <v>35</v>
      </c>
      <c r="E679" s="30">
        <f t="shared" si="30"/>
        <v>47</v>
      </c>
      <c r="F679" s="31" t="s">
        <v>34</v>
      </c>
      <c r="G679" s="40">
        <v>6</v>
      </c>
      <c r="H679" s="27" t="s">
        <v>31</v>
      </c>
      <c r="I679" s="32"/>
      <c r="J679" s="32" t="s">
        <v>33</v>
      </c>
      <c r="K679" s="32"/>
      <c r="L679" s="68"/>
      <c r="R679" s="98"/>
    </row>
    <row r="680" spans="1:18" ht="12.75" hidden="1">
      <c r="A680" s="70" t="s">
        <v>574</v>
      </c>
      <c r="B680" s="60">
        <f t="shared" si="31"/>
      </c>
      <c r="C680" s="27" t="s">
        <v>30</v>
      </c>
      <c r="D680" s="40">
        <v>35</v>
      </c>
      <c r="E680" s="30">
        <f t="shared" si="30"/>
        <v>41</v>
      </c>
      <c r="F680" s="31" t="s">
        <v>34</v>
      </c>
      <c r="G680" s="40">
        <v>3</v>
      </c>
      <c r="H680" s="27" t="s">
        <v>31</v>
      </c>
      <c r="I680" s="32"/>
      <c r="J680" s="32" t="s">
        <v>33</v>
      </c>
      <c r="K680" s="32"/>
      <c r="L680" s="68"/>
      <c r="R680" s="98"/>
    </row>
    <row r="681" spans="1:18" ht="12.75" hidden="1">
      <c r="A681" s="70" t="s">
        <v>749</v>
      </c>
      <c r="B681" s="60">
        <f t="shared" si="31"/>
      </c>
      <c r="C681" s="27" t="s">
        <v>30</v>
      </c>
      <c r="D681" s="40">
        <v>35</v>
      </c>
      <c r="E681" s="30">
        <f t="shared" si="30"/>
        <v>38</v>
      </c>
      <c r="F681" s="31" t="s">
        <v>34</v>
      </c>
      <c r="G681" s="40">
        <v>1.5</v>
      </c>
      <c r="H681" s="27" t="s">
        <v>31</v>
      </c>
      <c r="I681" s="32"/>
      <c r="J681" s="32" t="s">
        <v>33</v>
      </c>
      <c r="K681" s="32"/>
      <c r="L681" s="68"/>
      <c r="R681" s="98"/>
    </row>
    <row r="682" spans="1:18" ht="12.75" hidden="1">
      <c r="A682" s="70" t="s">
        <v>839</v>
      </c>
      <c r="B682" s="60">
        <f t="shared" si="31"/>
      </c>
      <c r="C682" s="27" t="s">
        <v>30</v>
      </c>
      <c r="D682" s="40">
        <v>35</v>
      </c>
      <c r="E682" s="30">
        <f aca="true" t="shared" si="32" ref="E682:E745">D682+(G682*2)</f>
        <v>45</v>
      </c>
      <c r="F682" s="31" t="s">
        <v>34</v>
      </c>
      <c r="G682" s="40">
        <v>5</v>
      </c>
      <c r="H682" s="27" t="s">
        <v>31</v>
      </c>
      <c r="I682" s="32"/>
      <c r="J682" s="32" t="s">
        <v>33</v>
      </c>
      <c r="K682" s="32"/>
      <c r="L682" s="68"/>
      <c r="R682" s="98"/>
    </row>
    <row r="683" spans="1:18" ht="12.75" hidden="1">
      <c r="A683" s="70" t="s">
        <v>877</v>
      </c>
      <c r="B683" s="60">
        <f t="shared" si="31"/>
      </c>
      <c r="C683" s="27" t="s">
        <v>30</v>
      </c>
      <c r="D683" s="40">
        <v>35</v>
      </c>
      <c r="E683" s="30">
        <f t="shared" si="32"/>
        <v>46</v>
      </c>
      <c r="F683" s="31" t="s">
        <v>34</v>
      </c>
      <c r="G683" s="40">
        <v>5.5</v>
      </c>
      <c r="H683" s="27" t="s">
        <v>31</v>
      </c>
      <c r="I683" s="32"/>
      <c r="J683" s="32" t="s">
        <v>33</v>
      </c>
      <c r="K683" s="32"/>
      <c r="L683" s="68"/>
      <c r="R683" s="99"/>
    </row>
    <row r="684" spans="1:18" ht="12.75" hidden="1">
      <c r="A684" s="70" t="s">
        <v>884</v>
      </c>
      <c r="B684" s="60">
        <f t="shared" si="31"/>
      </c>
      <c r="C684" s="27" t="s">
        <v>30</v>
      </c>
      <c r="D684" s="40">
        <v>35</v>
      </c>
      <c r="E684" s="30">
        <f t="shared" si="32"/>
        <v>43</v>
      </c>
      <c r="F684" s="31" t="s">
        <v>34</v>
      </c>
      <c r="G684" s="40">
        <v>4</v>
      </c>
      <c r="H684" s="27" t="s">
        <v>31</v>
      </c>
      <c r="I684" s="32"/>
      <c r="J684" s="32" t="s">
        <v>33</v>
      </c>
      <c r="K684" s="32"/>
      <c r="L684" s="68"/>
      <c r="R684" s="98"/>
    </row>
    <row r="685" spans="1:18" ht="12.75" hidden="1">
      <c r="A685" s="67">
        <v>2028</v>
      </c>
      <c r="B685" s="60">
        <f t="shared" si="31"/>
      </c>
      <c r="C685" s="27" t="s">
        <v>30</v>
      </c>
      <c r="D685" s="28">
        <v>34.65</v>
      </c>
      <c r="E685" s="30">
        <f t="shared" si="32"/>
        <v>38.21</v>
      </c>
      <c r="F685" s="31" t="s">
        <v>34</v>
      </c>
      <c r="G685" s="28">
        <v>1.78</v>
      </c>
      <c r="H685" s="27" t="s">
        <v>31</v>
      </c>
      <c r="I685" s="32" t="s">
        <v>62</v>
      </c>
      <c r="J685" s="27" t="s">
        <v>33</v>
      </c>
      <c r="K685" s="32"/>
      <c r="L685" s="68"/>
      <c r="R685" s="99"/>
    </row>
    <row r="686" spans="1:18" ht="12.75" hidden="1">
      <c r="A686" s="67">
        <v>2126</v>
      </c>
      <c r="B686" s="60">
        <f t="shared" si="31"/>
      </c>
      <c r="C686" s="27" t="s">
        <v>30</v>
      </c>
      <c r="D686" s="28">
        <v>34.59</v>
      </c>
      <c r="E686" s="30">
        <f t="shared" si="32"/>
        <v>39.830000000000005</v>
      </c>
      <c r="F686" s="31" t="s">
        <v>34</v>
      </c>
      <c r="G686" s="28">
        <v>2.62</v>
      </c>
      <c r="H686" s="27" t="s">
        <v>31</v>
      </c>
      <c r="I686" s="32" t="s">
        <v>109</v>
      </c>
      <c r="J686" s="27" t="s">
        <v>33</v>
      </c>
      <c r="K686" s="32"/>
      <c r="L686" s="68"/>
      <c r="R686" s="99"/>
    </row>
    <row r="687" spans="1:18" ht="12.75" hidden="1">
      <c r="A687" s="67">
        <v>2220</v>
      </c>
      <c r="B687" s="60">
        <f t="shared" si="31"/>
        <v>1</v>
      </c>
      <c r="C687" s="27" t="s">
        <v>30</v>
      </c>
      <c r="D687" s="28">
        <v>34.52</v>
      </c>
      <c r="E687" s="30">
        <f t="shared" si="32"/>
        <v>41.580000000000005</v>
      </c>
      <c r="F687" s="31" t="s">
        <v>34</v>
      </c>
      <c r="G687" s="28">
        <v>3.53</v>
      </c>
      <c r="H687" s="27" t="s">
        <v>31</v>
      </c>
      <c r="I687" s="32" t="s">
        <v>181</v>
      </c>
      <c r="J687" s="27" t="s">
        <v>33</v>
      </c>
      <c r="K687" s="32"/>
      <c r="L687" s="68"/>
      <c r="R687" s="99"/>
    </row>
    <row r="688" spans="1:18" ht="12.75" hidden="1">
      <c r="A688" s="67">
        <v>2918</v>
      </c>
      <c r="B688" s="60">
        <f t="shared" si="31"/>
      </c>
      <c r="C688" s="27" t="s">
        <v>30</v>
      </c>
      <c r="D688" s="28">
        <v>34.42</v>
      </c>
      <c r="E688" s="30">
        <f t="shared" si="32"/>
        <v>40.32</v>
      </c>
      <c r="F688" s="31" t="s">
        <v>34</v>
      </c>
      <c r="G688" s="28">
        <v>2.95</v>
      </c>
      <c r="H688" s="37" t="s">
        <v>384</v>
      </c>
      <c r="I688" s="27" t="s">
        <v>394</v>
      </c>
      <c r="J688" s="27" t="s">
        <v>33</v>
      </c>
      <c r="K688" s="27"/>
      <c r="L688" s="68"/>
      <c r="R688" s="99"/>
    </row>
    <row r="689" spans="1:18" ht="12.75" hidden="1">
      <c r="A689" s="70" t="s">
        <v>586</v>
      </c>
      <c r="B689" s="60">
        <f t="shared" si="31"/>
      </c>
      <c r="C689" s="27" t="s">
        <v>30</v>
      </c>
      <c r="D689" s="40">
        <v>34.4</v>
      </c>
      <c r="E689" s="30">
        <f t="shared" si="32"/>
        <v>40.4</v>
      </c>
      <c r="F689" s="31" t="s">
        <v>34</v>
      </c>
      <c r="G689" s="40">
        <v>3</v>
      </c>
      <c r="H689" s="27" t="s">
        <v>31</v>
      </c>
      <c r="I689" s="32"/>
      <c r="J689" s="32" t="s">
        <v>33</v>
      </c>
      <c r="K689" s="32"/>
      <c r="L689" s="68"/>
      <c r="R689" s="98"/>
    </row>
    <row r="690" spans="1:18" ht="12.75" hidden="1">
      <c r="A690" s="67">
        <v>2324</v>
      </c>
      <c r="B690" s="60">
        <f t="shared" si="31"/>
      </c>
      <c r="C690" s="27" t="s">
        <v>30</v>
      </c>
      <c r="D690" s="28">
        <v>34.29</v>
      </c>
      <c r="E690" s="30">
        <f t="shared" si="32"/>
        <v>44.95</v>
      </c>
      <c r="F690" s="31" t="s">
        <v>34</v>
      </c>
      <c r="G690" s="28">
        <v>5.33</v>
      </c>
      <c r="H690" s="27" t="s">
        <v>31</v>
      </c>
      <c r="I690" s="27" t="s">
        <v>261</v>
      </c>
      <c r="J690" s="27" t="s">
        <v>33</v>
      </c>
      <c r="K690" s="27"/>
      <c r="L690" s="68"/>
      <c r="R690" s="99"/>
    </row>
    <row r="691" spans="1:18" ht="12.75" hidden="1">
      <c r="A691" s="70" t="s">
        <v>638</v>
      </c>
      <c r="B691" s="60">
        <f t="shared" si="31"/>
      </c>
      <c r="C691" s="27" t="s">
        <v>30</v>
      </c>
      <c r="D691" s="40">
        <v>34</v>
      </c>
      <c r="E691" s="30">
        <f t="shared" si="32"/>
        <v>40.4</v>
      </c>
      <c r="F691" s="31" t="s">
        <v>34</v>
      </c>
      <c r="G691" s="40">
        <v>3.2</v>
      </c>
      <c r="H691" s="27" t="s">
        <v>31</v>
      </c>
      <c r="I691" s="32"/>
      <c r="J691" s="32" t="s">
        <v>33</v>
      </c>
      <c r="K691" s="32"/>
      <c r="L691" s="68"/>
      <c r="R691" s="99"/>
    </row>
    <row r="692" spans="1:18" ht="12.75" hidden="1">
      <c r="A692" s="70" t="s">
        <v>701</v>
      </c>
      <c r="B692" s="60">
        <f t="shared" si="31"/>
      </c>
      <c r="C692" s="27" t="s">
        <v>30</v>
      </c>
      <c r="D692" s="40">
        <v>34</v>
      </c>
      <c r="E692" s="30">
        <f t="shared" si="32"/>
        <v>42</v>
      </c>
      <c r="F692" s="31" t="s">
        <v>34</v>
      </c>
      <c r="G692" s="40">
        <v>4</v>
      </c>
      <c r="H692" s="27" t="s">
        <v>31</v>
      </c>
      <c r="I692" s="32"/>
      <c r="J692" s="32" t="s">
        <v>33</v>
      </c>
      <c r="K692" s="32"/>
      <c r="L692" s="68"/>
      <c r="R692" s="99"/>
    </row>
    <row r="693" spans="1:18" ht="12.75" hidden="1">
      <c r="A693" s="70" t="s">
        <v>869</v>
      </c>
      <c r="B693" s="60">
        <f t="shared" si="31"/>
      </c>
      <c r="C693" s="27" t="s">
        <v>30</v>
      </c>
      <c r="D693" s="40">
        <v>34</v>
      </c>
      <c r="E693" s="30">
        <f t="shared" si="32"/>
        <v>38</v>
      </c>
      <c r="F693" s="31" t="s">
        <v>34</v>
      </c>
      <c r="G693" s="40">
        <v>2</v>
      </c>
      <c r="H693" s="27" t="s">
        <v>31</v>
      </c>
      <c r="I693" s="32"/>
      <c r="J693" s="32" t="s">
        <v>33</v>
      </c>
      <c r="K693" s="32"/>
      <c r="L693" s="68"/>
      <c r="R693" s="99"/>
    </row>
    <row r="694" spans="1:18" ht="12.75" hidden="1">
      <c r="A694" s="70" t="s">
        <v>851</v>
      </c>
      <c r="B694" s="60">
        <f t="shared" si="31"/>
      </c>
      <c r="C694" s="27" t="s">
        <v>30</v>
      </c>
      <c r="D694" s="40">
        <v>33.3</v>
      </c>
      <c r="E694" s="30">
        <f t="shared" si="32"/>
        <v>38.099999999999994</v>
      </c>
      <c r="F694" s="31" t="s">
        <v>34</v>
      </c>
      <c r="G694" s="40">
        <v>2.4</v>
      </c>
      <c r="H694" s="27" t="s">
        <v>31</v>
      </c>
      <c r="I694" s="32"/>
      <c r="J694" s="32" t="s">
        <v>33</v>
      </c>
      <c r="K694" s="32"/>
      <c r="L694" s="68"/>
      <c r="R694" s="99"/>
    </row>
    <row r="695" spans="1:18" ht="12.75" hidden="1">
      <c r="A695" s="67">
        <v>2027</v>
      </c>
      <c r="B695" s="60">
        <f t="shared" si="31"/>
      </c>
      <c r="C695" s="27" t="s">
        <v>30</v>
      </c>
      <c r="D695" s="28">
        <v>33.05</v>
      </c>
      <c r="E695" s="30">
        <f t="shared" si="32"/>
        <v>36.61</v>
      </c>
      <c r="F695" s="31" t="s">
        <v>34</v>
      </c>
      <c r="G695" s="28">
        <v>1.78</v>
      </c>
      <c r="H695" s="27" t="s">
        <v>31</v>
      </c>
      <c r="I695" s="32" t="s">
        <v>61</v>
      </c>
      <c r="J695" s="27" t="s">
        <v>33</v>
      </c>
      <c r="K695" s="32"/>
      <c r="L695" s="68"/>
      <c r="R695" s="98"/>
    </row>
    <row r="696" spans="1:18" ht="12.75" hidden="1">
      <c r="A696" s="70" t="s">
        <v>635</v>
      </c>
      <c r="B696" s="60">
        <f t="shared" si="31"/>
      </c>
      <c r="C696" s="27" t="s">
        <v>30</v>
      </c>
      <c r="D696" s="40">
        <v>33</v>
      </c>
      <c r="E696" s="30">
        <f t="shared" si="32"/>
        <v>39</v>
      </c>
      <c r="F696" s="31" t="s">
        <v>34</v>
      </c>
      <c r="G696" s="40">
        <v>3</v>
      </c>
      <c r="H696" s="27" t="s">
        <v>31</v>
      </c>
      <c r="I696" s="32"/>
      <c r="J696" s="32" t="s">
        <v>33</v>
      </c>
      <c r="K696" s="32"/>
      <c r="L696" s="68"/>
      <c r="R696" s="98"/>
    </row>
    <row r="697" spans="1:18" ht="12.75" hidden="1">
      <c r="A697" s="70" t="s">
        <v>639</v>
      </c>
      <c r="B697" s="60">
        <f t="shared" si="31"/>
      </c>
      <c r="C697" s="27" t="s">
        <v>30</v>
      </c>
      <c r="D697" s="40">
        <v>33</v>
      </c>
      <c r="E697" s="30">
        <f t="shared" si="32"/>
        <v>37.4</v>
      </c>
      <c r="F697" s="31" t="s">
        <v>34</v>
      </c>
      <c r="G697" s="40">
        <v>2.2</v>
      </c>
      <c r="H697" s="27" t="s">
        <v>31</v>
      </c>
      <c r="I697" s="32"/>
      <c r="J697" s="32" t="s">
        <v>33</v>
      </c>
      <c r="K697" s="32"/>
      <c r="L697" s="68"/>
      <c r="R697" s="29"/>
    </row>
    <row r="698" spans="1:18" ht="12.75" hidden="1">
      <c r="A698" s="70" t="s">
        <v>775</v>
      </c>
      <c r="B698" s="60">
        <f t="shared" si="31"/>
      </c>
      <c r="C698" s="27" t="s">
        <v>30</v>
      </c>
      <c r="D698" s="40">
        <v>33</v>
      </c>
      <c r="E698" s="30">
        <f t="shared" si="32"/>
        <v>36</v>
      </c>
      <c r="F698" s="31" t="s">
        <v>34</v>
      </c>
      <c r="G698" s="40">
        <v>1.5</v>
      </c>
      <c r="H698" s="27" t="s">
        <v>31</v>
      </c>
      <c r="I698" s="32"/>
      <c r="J698" s="32" t="s">
        <v>33</v>
      </c>
      <c r="K698" s="32"/>
      <c r="L698" s="68"/>
      <c r="R698" s="98"/>
    </row>
    <row r="699" spans="1:18" ht="12.75" hidden="1">
      <c r="A699" s="70" t="s">
        <v>883</v>
      </c>
      <c r="B699" s="60">
        <f t="shared" si="31"/>
      </c>
      <c r="C699" s="27" t="s">
        <v>30</v>
      </c>
      <c r="D699" s="40">
        <v>33</v>
      </c>
      <c r="E699" s="30">
        <f t="shared" si="32"/>
        <v>38</v>
      </c>
      <c r="F699" s="31" t="s">
        <v>34</v>
      </c>
      <c r="G699" s="40">
        <v>2.5</v>
      </c>
      <c r="H699" s="27" t="s">
        <v>31</v>
      </c>
      <c r="I699" s="32"/>
      <c r="J699" s="32" t="s">
        <v>33</v>
      </c>
      <c r="K699" s="32"/>
      <c r="L699" s="68"/>
      <c r="R699" s="98"/>
    </row>
    <row r="700" spans="1:18" ht="12.75" hidden="1">
      <c r="A700" s="70" t="s">
        <v>885</v>
      </c>
      <c r="B700" s="60">
        <f t="shared" si="31"/>
      </c>
      <c r="C700" s="27" t="s">
        <v>30</v>
      </c>
      <c r="D700" s="40">
        <v>33</v>
      </c>
      <c r="E700" s="30">
        <f t="shared" si="32"/>
        <v>37</v>
      </c>
      <c r="F700" s="31" t="s">
        <v>34</v>
      </c>
      <c r="G700" s="40">
        <v>2</v>
      </c>
      <c r="H700" s="27" t="s">
        <v>31</v>
      </c>
      <c r="I700" s="32"/>
      <c r="J700" s="32" t="s">
        <v>33</v>
      </c>
      <c r="K700" s="32"/>
      <c r="L700" s="68"/>
      <c r="R700" s="99"/>
    </row>
    <row r="701" spans="1:18" ht="12.75" hidden="1">
      <c r="A701" s="67">
        <v>2125</v>
      </c>
      <c r="B701" s="60">
        <f t="shared" si="31"/>
      </c>
      <c r="C701" s="27" t="s">
        <v>30</v>
      </c>
      <c r="D701" s="28">
        <v>32.99</v>
      </c>
      <c r="E701" s="30">
        <f t="shared" si="32"/>
        <v>38.230000000000004</v>
      </c>
      <c r="F701" s="31" t="s">
        <v>34</v>
      </c>
      <c r="G701" s="28">
        <v>2.62</v>
      </c>
      <c r="H701" s="27" t="s">
        <v>31</v>
      </c>
      <c r="I701" s="32" t="s">
        <v>108</v>
      </c>
      <c r="J701" s="27" t="s">
        <v>33</v>
      </c>
      <c r="K701" s="32"/>
      <c r="L701" s="68"/>
      <c r="R701" s="99"/>
    </row>
    <row r="702" spans="1:18" ht="12.75" hidden="1">
      <c r="A702" s="67">
        <v>2219</v>
      </c>
      <c r="B702" s="60">
        <f t="shared" si="31"/>
        <v>1</v>
      </c>
      <c r="C702" s="27" t="s">
        <v>30</v>
      </c>
      <c r="D702" s="28">
        <v>32.92</v>
      </c>
      <c r="E702" s="30">
        <f t="shared" si="32"/>
        <v>39.980000000000004</v>
      </c>
      <c r="F702" s="31" t="s">
        <v>34</v>
      </c>
      <c r="G702" s="28">
        <v>3.53</v>
      </c>
      <c r="H702" s="27" t="s">
        <v>31</v>
      </c>
      <c r="I702" s="27" t="s">
        <v>180</v>
      </c>
      <c r="J702" s="27" t="s">
        <v>33</v>
      </c>
      <c r="K702" s="27"/>
      <c r="L702" s="68"/>
      <c r="R702" s="99"/>
    </row>
    <row r="703" spans="1:18" ht="12.75" hidden="1">
      <c r="A703" s="67">
        <v>2323</v>
      </c>
      <c r="B703" s="60">
        <f t="shared" si="31"/>
      </c>
      <c r="C703" s="27" t="s">
        <v>30</v>
      </c>
      <c r="D703" s="28">
        <v>32.69</v>
      </c>
      <c r="E703" s="30">
        <f t="shared" si="32"/>
        <v>43.349999999999994</v>
      </c>
      <c r="F703" s="31" t="s">
        <v>34</v>
      </c>
      <c r="G703" s="27">
        <v>5.33</v>
      </c>
      <c r="H703" s="27" t="s">
        <v>31</v>
      </c>
      <c r="I703" s="27" t="s">
        <v>260</v>
      </c>
      <c r="J703" s="27" t="s">
        <v>33</v>
      </c>
      <c r="K703" s="27"/>
      <c r="L703" s="68"/>
      <c r="R703" s="99"/>
    </row>
    <row r="704" spans="1:18" ht="12.75" hidden="1">
      <c r="A704" s="67">
        <v>5378</v>
      </c>
      <c r="B704" s="60">
        <f t="shared" si="31"/>
      </c>
      <c r="C704" s="27" t="s">
        <v>30</v>
      </c>
      <c r="D704" s="28">
        <v>32.5</v>
      </c>
      <c r="E704" s="30">
        <f t="shared" si="32"/>
        <v>42.5</v>
      </c>
      <c r="F704" s="31" t="s">
        <v>34</v>
      </c>
      <c r="G704" s="28">
        <v>5</v>
      </c>
      <c r="H704" s="27" t="s">
        <v>31</v>
      </c>
      <c r="I704" s="32"/>
      <c r="J704" s="32" t="s">
        <v>33</v>
      </c>
      <c r="K704" s="32">
        <v>4</v>
      </c>
      <c r="L704" s="68">
        <v>5378</v>
      </c>
      <c r="R704" s="99"/>
    </row>
    <row r="705" spans="1:18" ht="12.75" hidden="1">
      <c r="A705" s="67">
        <v>5843</v>
      </c>
      <c r="B705" s="60">
        <f t="shared" si="31"/>
      </c>
      <c r="C705" s="27" t="s">
        <v>30</v>
      </c>
      <c r="D705" s="28">
        <v>32</v>
      </c>
      <c r="E705" s="30">
        <f t="shared" si="32"/>
        <v>34.4</v>
      </c>
      <c r="F705" s="31" t="s">
        <v>34</v>
      </c>
      <c r="G705" s="28">
        <v>1.2</v>
      </c>
      <c r="H705" s="27" t="s">
        <v>31</v>
      </c>
      <c r="I705" s="32"/>
      <c r="J705" s="32" t="s">
        <v>33</v>
      </c>
      <c r="K705" s="32"/>
      <c r="L705" s="68"/>
      <c r="R705" s="99"/>
    </row>
    <row r="706" spans="1:18" ht="12.75" hidden="1">
      <c r="A706" s="70" t="s">
        <v>595</v>
      </c>
      <c r="B706" s="60">
        <f t="shared" si="31"/>
      </c>
      <c r="C706" s="27" t="s">
        <v>30</v>
      </c>
      <c r="D706" s="40">
        <v>32</v>
      </c>
      <c r="E706" s="30">
        <f t="shared" si="32"/>
        <v>37</v>
      </c>
      <c r="F706" s="31" t="s">
        <v>34</v>
      </c>
      <c r="G706" s="40">
        <v>2.5</v>
      </c>
      <c r="H706" s="27" t="s">
        <v>31</v>
      </c>
      <c r="I706" s="32"/>
      <c r="J706" s="32" t="s">
        <v>33</v>
      </c>
      <c r="K706" s="32"/>
      <c r="L706" s="68"/>
      <c r="R706" s="99"/>
    </row>
    <row r="707" spans="1:18" ht="12.75" hidden="1">
      <c r="A707" s="70" t="s">
        <v>608</v>
      </c>
      <c r="B707" s="60">
        <f t="shared" si="31"/>
      </c>
      <c r="C707" s="27" t="s">
        <v>30</v>
      </c>
      <c r="D707" s="40">
        <v>32</v>
      </c>
      <c r="E707" s="30">
        <f t="shared" si="32"/>
        <v>38</v>
      </c>
      <c r="F707" s="31" t="s">
        <v>34</v>
      </c>
      <c r="G707" s="40">
        <v>3</v>
      </c>
      <c r="H707" s="27" t="s">
        <v>31</v>
      </c>
      <c r="I707" s="32"/>
      <c r="J707" s="32" t="s">
        <v>33</v>
      </c>
      <c r="K707" s="32"/>
      <c r="L707" s="68"/>
      <c r="R707" s="98"/>
    </row>
    <row r="708" spans="1:18" ht="12.75" hidden="1">
      <c r="A708" s="70" t="s">
        <v>637</v>
      </c>
      <c r="B708" s="60">
        <f t="shared" si="31"/>
      </c>
      <c r="C708" s="27" t="s">
        <v>30</v>
      </c>
      <c r="D708" s="40">
        <v>32</v>
      </c>
      <c r="E708" s="30">
        <f t="shared" si="32"/>
        <v>36</v>
      </c>
      <c r="F708" s="31" t="s">
        <v>34</v>
      </c>
      <c r="G708" s="40">
        <v>2</v>
      </c>
      <c r="H708" s="27" t="s">
        <v>31</v>
      </c>
      <c r="I708" s="32"/>
      <c r="J708" s="32" t="s">
        <v>33</v>
      </c>
      <c r="K708" s="32"/>
      <c r="L708" s="68"/>
      <c r="R708" s="98"/>
    </row>
    <row r="709" spans="1:18" ht="12.75" hidden="1">
      <c r="A709" s="70" t="s">
        <v>700</v>
      </c>
      <c r="B709" s="60">
        <f t="shared" si="31"/>
      </c>
      <c r="C709" s="27" t="s">
        <v>30</v>
      </c>
      <c r="D709" s="40">
        <v>32</v>
      </c>
      <c r="E709" s="30">
        <f t="shared" si="32"/>
        <v>40</v>
      </c>
      <c r="F709" s="31" t="s">
        <v>34</v>
      </c>
      <c r="G709" s="40">
        <v>4</v>
      </c>
      <c r="H709" s="27" t="s">
        <v>31</v>
      </c>
      <c r="I709" s="32"/>
      <c r="J709" s="32" t="s">
        <v>33</v>
      </c>
      <c r="K709" s="32"/>
      <c r="L709" s="68"/>
      <c r="R709" s="98"/>
    </row>
    <row r="710" spans="1:18" ht="12.75" hidden="1">
      <c r="A710" s="70" t="s">
        <v>712</v>
      </c>
      <c r="B710" s="60">
        <f t="shared" si="31"/>
      </c>
      <c r="C710" s="27" t="s">
        <v>30</v>
      </c>
      <c r="D710" s="40">
        <v>32</v>
      </c>
      <c r="E710" s="30">
        <f t="shared" si="32"/>
        <v>45.8</v>
      </c>
      <c r="F710" s="31" t="s">
        <v>34</v>
      </c>
      <c r="G710" s="40">
        <v>6.9</v>
      </c>
      <c r="H710" s="27" t="s">
        <v>31</v>
      </c>
      <c r="I710" s="32"/>
      <c r="J710" s="32" t="s">
        <v>33</v>
      </c>
      <c r="K710" s="32"/>
      <c r="L710" s="68"/>
      <c r="R710" s="29"/>
    </row>
    <row r="711" spans="1:18" ht="12.75" hidden="1">
      <c r="A711" s="70" t="s">
        <v>799</v>
      </c>
      <c r="B711" s="60">
        <f t="shared" si="31"/>
      </c>
      <c r="C711" s="27" t="s">
        <v>30</v>
      </c>
      <c r="D711" s="40">
        <v>32</v>
      </c>
      <c r="E711" s="30">
        <f t="shared" si="32"/>
        <v>35</v>
      </c>
      <c r="F711" s="31" t="s">
        <v>34</v>
      </c>
      <c r="G711" s="40">
        <v>1.5</v>
      </c>
      <c r="H711" s="27" t="s">
        <v>31</v>
      </c>
      <c r="I711" s="32"/>
      <c r="J711" s="32" t="s">
        <v>33</v>
      </c>
      <c r="K711" s="32"/>
      <c r="L711" s="68"/>
      <c r="R711" s="98"/>
    </row>
    <row r="712" spans="1:18" ht="12.75" hidden="1">
      <c r="A712" s="70" t="s">
        <v>782</v>
      </c>
      <c r="B712" s="60">
        <f t="shared" si="31"/>
      </c>
      <c r="C712" s="27" t="s">
        <v>30</v>
      </c>
      <c r="D712" s="40">
        <v>31.8</v>
      </c>
      <c r="E712" s="30">
        <f t="shared" si="32"/>
        <v>36.6</v>
      </c>
      <c r="F712" s="31" t="s">
        <v>34</v>
      </c>
      <c r="G712" s="40">
        <v>2.4</v>
      </c>
      <c r="H712" s="27" t="s">
        <v>31</v>
      </c>
      <c r="I712" s="32"/>
      <c r="J712" s="32" t="s">
        <v>33</v>
      </c>
      <c r="K712" s="32"/>
      <c r="L712" s="68"/>
      <c r="R712" s="99"/>
    </row>
    <row r="713" spans="1:18" ht="12.75" hidden="1">
      <c r="A713" s="67">
        <v>2026</v>
      </c>
      <c r="B713" s="60">
        <f t="shared" si="31"/>
      </c>
      <c r="C713" s="27" t="s">
        <v>30</v>
      </c>
      <c r="D713" s="28">
        <v>31.47</v>
      </c>
      <c r="E713" s="30">
        <f t="shared" si="32"/>
        <v>35.03</v>
      </c>
      <c r="F713" s="31" t="s">
        <v>34</v>
      </c>
      <c r="G713" s="28">
        <v>1.78</v>
      </c>
      <c r="H713" s="27" t="s">
        <v>31</v>
      </c>
      <c r="I713" s="32" t="s">
        <v>60</v>
      </c>
      <c r="J713" s="32" t="s">
        <v>33</v>
      </c>
      <c r="K713" s="32"/>
      <c r="L713" s="68"/>
      <c r="R713" s="99"/>
    </row>
    <row r="714" spans="1:18" ht="12.75" hidden="1">
      <c r="A714" s="67">
        <v>2124</v>
      </c>
      <c r="B714" s="60">
        <f t="shared" si="31"/>
      </c>
      <c r="C714" s="27" t="s">
        <v>30</v>
      </c>
      <c r="D714" s="28">
        <v>31.42</v>
      </c>
      <c r="E714" s="30">
        <f t="shared" si="32"/>
        <v>36.660000000000004</v>
      </c>
      <c r="F714" s="31" t="s">
        <v>34</v>
      </c>
      <c r="G714" s="28">
        <v>2.62</v>
      </c>
      <c r="H714" s="27" t="s">
        <v>31</v>
      </c>
      <c r="I714" s="32" t="s">
        <v>107</v>
      </c>
      <c r="J714" s="32" t="s">
        <v>33</v>
      </c>
      <c r="K714" s="32"/>
      <c r="L714" s="68"/>
      <c r="R714" s="99"/>
    </row>
    <row r="715" spans="1:18" ht="12.75" hidden="1">
      <c r="A715" s="67">
        <v>2218</v>
      </c>
      <c r="B715" s="60">
        <f t="shared" si="31"/>
        <v>1</v>
      </c>
      <c r="C715" s="27" t="s">
        <v>30</v>
      </c>
      <c r="D715" s="28">
        <v>31.34</v>
      </c>
      <c r="E715" s="30">
        <f t="shared" si="32"/>
        <v>38.4</v>
      </c>
      <c r="F715" s="31" t="s">
        <v>34</v>
      </c>
      <c r="G715" s="28">
        <v>3.53</v>
      </c>
      <c r="H715" s="27" t="s">
        <v>31</v>
      </c>
      <c r="I715" s="32" t="s">
        <v>179</v>
      </c>
      <c r="J715" s="32" t="s">
        <v>33</v>
      </c>
      <c r="K715" s="32"/>
      <c r="L715" s="68"/>
      <c r="R715" s="98"/>
    </row>
    <row r="716" spans="1:18" ht="12.75" hidden="1">
      <c r="A716" s="67">
        <v>2322</v>
      </c>
      <c r="B716" s="60">
        <f t="shared" si="31"/>
      </c>
      <c r="C716" s="27" t="s">
        <v>30</v>
      </c>
      <c r="D716" s="28">
        <v>31.12</v>
      </c>
      <c r="E716" s="30">
        <f t="shared" si="32"/>
        <v>41.78</v>
      </c>
      <c r="F716" s="31" t="s">
        <v>34</v>
      </c>
      <c r="G716" s="27">
        <v>5.33</v>
      </c>
      <c r="H716" s="27" t="s">
        <v>31</v>
      </c>
      <c r="I716" s="27" t="s">
        <v>259</v>
      </c>
      <c r="J716" s="27" t="s">
        <v>33</v>
      </c>
      <c r="K716" s="27"/>
      <c r="L716" s="68"/>
      <c r="R716" s="98"/>
    </row>
    <row r="717" spans="1:18" ht="12.75" hidden="1">
      <c r="A717" s="67">
        <v>6021</v>
      </c>
      <c r="B717" s="60">
        <f t="shared" si="31"/>
      </c>
      <c r="C717" s="27" t="s">
        <v>30</v>
      </c>
      <c r="D717" s="28">
        <v>31</v>
      </c>
      <c r="E717" s="30">
        <f t="shared" si="32"/>
        <v>37</v>
      </c>
      <c r="F717" s="31" t="s">
        <v>34</v>
      </c>
      <c r="G717" s="28">
        <v>3</v>
      </c>
      <c r="H717" s="27" t="s">
        <v>31</v>
      </c>
      <c r="I717" s="32"/>
      <c r="J717" s="32" t="s">
        <v>33</v>
      </c>
      <c r="K717" s="32">
        <v>28</v>
      </c>
      <c r="L717" s="68" t="s">
        <v>420</v>
      </c>
      <c r="R717" s="98"/>
    </row>
    <row r="718" spans="1:18" ht="102" hidden="1">
      <c r="A718" s="70">
        <v>9051</v>
      </c>
      <c r="B718" s="60">
        <f t="shared" si="31"/>
      </c>
      <c r="C718" s="27" t="s">
        <v>30</v>
      </c>
      <c r="D718" s="40">
        <v>31</v>
      </c>
      <c r="E718" s="30">
        <f t="shared" si="32"/>
        <v>34</v>
      </c>
      <c r="F718" s="31" t="s">
        <v>34</v>
      </c>
      <c r="G718" s="40">
        <v>1.5</v>
      </c>
      <c r="H718" s="27" t="s">
        <v>31</v>
      </c>
      <c r="I718" s="32"/>
      <c r="J718" s="32" t="s">
        <v>33</v>
      </c>
      <c r="K718" s="32" t="s">
        <v>418</v>
      </c>
      <c r="L718" s="68"/>
      <c r="R718" s="99"/>
    </row>
    <row r="719" spans="1:18" ht="12.75" hidden="1">
      <c r="A719" s="70" t="s">
        <v>684</v>
      </c>
      <c r="B719" s="60">
        <f t="shared" si="31"/>
      </c>
      <c r="C719" s="27" t="s">
        <v>30</v>
      </c>
      <c r="D719" s="40">
        <v>30.8</v>
      </c>
      <c r="E719" s="30">
        <f t="shared" si="32"/>
        <v>38.2</v>
      </c>
      <c r="F719" s="31" t="s">
        <v>34</v>
      </c>
      <c r="G719" s="40">
        <v>3.7</v>
      </c>
      <c r="H719" s="27" t="s">
        <v>31</v>
      </c>
      <c r="I719" s="32"/>
      <c r="J719" s="32" t="s">
        <v>33</v>
      </c>
      <c r="K719" s="32"/>
      <c r="L719" s="68"/>
      <c r="R719" s="99"/>
    </row>
    <row r="720" spans="1:18" ht="12.75" hidden="1">
      <c r="A720" s="70" t="s">
        <v>758</v>
      </c>
      <c r="B720" s="60">
        <f t="shared" si="31"/>
      </c>
      <c r="C720" s="27" t="s">
        <v>30</v>
      </c>
      <c r="D720" s="40">
        <v>30.5</v>
      </c>
      <c r="E720" s="30">
        <f t="shared" si="32"/>
        <v>35.3</v>
      </c>
      <c r="F720" s="31" t="s">
        <v>34</v>
      </c>
      <c r="G720" s="40">
        <v>2.4</v>
      </c>
      <c r="H720" s="27" t="s">
        <v>31</v>
      </c>
      <c r="I720" s="32"/>
      <c r="J720" s="32" t="s">
        <v>33</v>
      </c>
      <c r="K720" s="32"/>
      <c r="L720" s="68"/>
      <c r="R720" s="99"/>
    </row>
    <row r="721" spans="1:18" ht="12.75" hidden="1">
      <c r="A721" s="67">
        <v>5430</v>
      </c>
      <c r="B721" s="60">
        <f t="shared" si="31"/>
      </c>
      <c r="C721" s="27" t="s">
        <v>30</v>
      </c>
      <c r="D721" s="28">
        <v>30</v>
      </c>
      <c r="E721" s="30">
        <f t="shared" si="32"/>
        <v>40</v>
      </c>
      <c r="F721" s="31" t="s">
        <v>34</v>
      </c>
      <c r="G721" s="28">
        <v>5</v>
      </c>
      <c r="H721" s="27" t="s">
        <v>31</v>
      </c>
      <c r="I721" s="32"/>
      <c r="J721" s="32" t="s">
        <v>33</v>
      </c>
      <c r="K721" s="32">
        <v>25</v>
      </c>
      <c r="L721" s="68">
        <v>7087</v>
      </c>
      <c r="R721" s="99"/>
    </row>
    <row r="722" spans="1:18" ht="12.75" hidden="1">
      <c r="A722" s="67">
        <v>5526</v>
      </c>
      <c r="B722" s="60">
        <f t="shared" si="31"/>
      </c>
      <c r="C722" s="27" t="s">
        <v>30</v>
      </c>
      <c r="D722" s="28">
        <v>30</v>
      </c>
      <c r="E722" s="30">
        <f t="shared" si="32"/>
        <v>38</v>
      </c>
      <c r="F722" s="31" t="s">
        <v>34</v>
      </c>
      <c r="G722" s="28">
        <v>4</v>
      </c>
      <c r="H722" s="27" t="s">
        <v>31</v>
      </c>
      <c r="I722" s="32"/>
      <c r="J722" s="32" t="s">
        <v>33</v>
      </c>
      <c r="K722" s="32"/>
      <c r="L722" s="68">
        <v>5526</v>
      </c>
      <c r="R722" s="99"/>
    </row>
    <row r="723" spans="1:18" ht="12.75" hidden="1">
      <c r="A723" s="67">
        <v>6017</v>
      </c>
      <c r="B723" s="60">
        <f t="shared" si="31"/>
      </c>
      <c r="C723" s="27" t="s">
        <v>30</v>
      </c>
      <c r="D723" s="28">
        <v>30</v>
      </c>
      <c r="E723" s="30">
        <f t="shared" si="32"/>
        <v>34</v>
      </c>
      <c r="F723" s="31" t="s">
        <v>34</v>
      </c>
      <c r="G723" s="28">
        <v>2</v>
      </c>
      <c r="H723" s="27" t="s">
        <v>31</v>
      </c>
      <c r="I723" s="32"/>
      <c r="J723" s="32" t="s">
        <v>33</v>
      </c>
      <c r="K723" s="32">
        <v>18</v>
      </c>
      <c r="L723" s="68">
        <v>7095</v>
      </c>
      <c r="R723" s="98"/>
    </row>
    <row r="724" spans="1:18" ht="12.75" hidden="1">
      <c r="A724" s="70" t="s">
        <v>468</v>
      </c>
      <c r="B724" s="60">
        <f t="shared" si="31"/>
      </c>
      <c r="C724" s="27" t="s">
        <v>30</v>
      </c>
      <c r="D724" s="40">
        <v>30</v>
      </c>
      <c r="E724" s="30">
        <f t="shared" si="32"/>
        <v>40</v>
      </c>
      <c r="F724" s="31" t="s">
        <v>34</v>
      </c>
      <c r="G724" s="40">
        <v>5</v>
      </c>
      <c r="H724" s="27" t="s">
        <v>31</v>
      </c>
      <c r="I724" s="32"/>
      <c r="J724" s="32" t="s">
        <v>33</v>
      </c>
      <c r="K724" s="32"/>
      <c r="L724" s="68"/>
      <c r="R724" s="98"/>
    </row>
    <row r="725" spans="1:18" ht="12.75" hidden="1">
      <c r="A725" s="70" t="s">
        <v>572</v>
      </c>
      <c r="B725" s="60">
        <f t="shared" si="31"/>
      </c>
      <c r="C725" s="27" t="s">
        <v>30</v>
      </c>
      <c r="D725" s="40">
        <v>30</v>
      </c>
      <c r="E725" s="30">
        <f t="shared" si="32"/>
        <v>38</v>
      </c>
      <c r="F725" s="31" t="s">
        <v>34</v>
      </c>
      <c r="G725" s="40">
        <v>4</v>
      </c>
      <c r="H725" s="27" t="s">
        <v>31</v>
      </c>
      <c r="I725" s="32"/>
      <c r="J725" s="32" t="s">
        <v>33</v>
      </c>
      <c r="K725" s="32"/>
      <c r="L725" s="68"/>
      <c r="R725" s="98"/>
    </row>
    <row r="726" spans="1:18" ht="12.75" hidden="1">
      <c r="A726" s="70" t="s">
        <v>600</v>
      </c>
      <c r="B726" s="60">
        <f t="shared" si="31"/>
      </c>
      <c r="C726" s="27" t="s">
        <v>30</v>
      </c>
      <c r="D726" s="40">
        <v>30</v>
      </c>
      <c r="E726" s="30">
        <f t="shared" si="32"/>
        <v>39</v>
      </c>
      <c r="F726" s="31" t="s">
        <v>34</v>
      </c>
      <c r="G726" s="40">
        <v>4.5</v>
      </c>
      <c r="H726" s="27" t="s">
        <v>31</v>
      </c>
      <c r="I726" s="32"/>
      <c r="J726" s="32" t="s">
        <v>33</v>
      </c>
      <c r="K726" s="32"/>
      <c r="L726" s="68"/>
      <c r="R726" s="98"/>
    </row>
    <row r="727" spans="1:18" ht="12.75" hidden="1">
      <c r="A727" s="70" t="s">
        <v>607</v>
      </c>
      <c r="B727" s="60">
        <f t="shared" si="31"/>
      </c>
      <c r="C727" s="27" t="s">
        <v>30</v>
      </c>
      <c r="D727" s="40">
        <v>30</v>
      </c>
      <c r="E727" s="30">
        <f t="shared" si="32"/>
        <v>36</v>
      </c>
      <c r="F727" s="31" t="s">
        <v>34</v>
      </c>
      <c r="G727" s="40">
        <v>3</v>
      </c>
      <c r="H727" s="27" t="s">
        <v>31</v>
      </c>
      <c r="I727" s="32"/>
      <c r="J727" s="32" t="s">
        <v>33</v>
      </c>
      <c r="K727" s="32"/>
      <c r="L727" s="68"/>
      <c r="R727" s="29"/>
    </row>
    <row r="728" spans="1:18" ht="12.75" hidden="1">
      <c r="A728" s="70" t="s">
        <v>906</v>
      </c>
      <c r="B728" s="60">
        <f t="shared" si="31"/>
      </c>
      <c r="C728" s="27" t="s">
        <v>30</v>
      </c>
      <c r="D728" s="40">
        <v>30</v>
      </c>
      <c r="E728" s="30">
        <f t="shared" si="32"/>
        <v>35</v>
      </c>
      <c r="F728" s="31" t="s">
        <v>34</v>
      </c>
      <c r="G728" s="40">
        <v>2.5</v>
      </c>
      <c r="H728" s="27" t="s">
        <v>31</v>
      </c>
      <c r="I728" s="32"/>
      <c r="J728" s="32" t="s">
        <v>33</v>
      </c>
      <c r="K728" s="32"/>
      <c r="L728" s="68"/>
      <c r="R728" s="99"/>
    </row>
    <row r="729" spans="1:18" ht="12.75" hidden="1">
      <c r="A729" s="67">
        <v>2025</v>
      </c>
      <c r="B729" s="60">
        <f t="shared" si="31"/>
      </c>
      <c r="C729" s="27" t="s">
        <v>30</v>
      </c>
      <c r="D729" s="28">
        <v>29.87</v>
      </c>
      <c r="E729" s="30">
        <f t="shared" si="32"/>
        <v>33.43</v>
      </c>
      <c r="F729" s="31" t="s">
        <v>34</v>
      </c>
      <c r="G729" s="28">
        <v>1.78</v>
      </c>
      <c r="H729" s="27" t="s">
        <v>31</v>
      </c>
      <c r="I729" s="32" t="s">
        <v>59</v>
      </c>
      <c r="J729" s="32" t="s">
        <v>33</v>
      </c>
      <c r="K729" s="32"/>
      <c r="L729" s="68"/>
      <c r="R729" s="99"/>
    </row>
    <row r="730" spans="1:18" ht="12.75" hidden="1">
      <c r="A730" s="67">
        <v>2123</v>
      </c>
      <c r="B730" s="60">
        <f t="shared" si="31"/>
      </c>
      <c r="C730" s="27" t="s">
        <v>30</v>
      </c>
      <c r="D730" s="28">
        <v>29.82</v>
      </c>
      <c r="E730" s="30">
        <f t="shared" si="32"/>
        <v>35.06</v>
      </c>
      <c r="F730" s="31" t="s">
        <v>34</v>
      </c>
      <c r="G730" s="28">
        <v>2.62</v>
      </c>
      <c r="H730" s="27" t="s">
        <v>31</v>
      </c>
      <c r="I730" s="27" t="s">
        <v>106</v>
      </c>
      <c r="J730" s="27" t="s">
        <v>33</v>
      </c>
      <c r="K730" s="27"/>
      <c r="L730" s="68"/>
      <c r="R730" s="98"/>
    </row>
    <row r="731" spans="1:18" ht="12.75" hidden="1">
      <c r="A731" s="67">
        <v>2217</v>
      </c>
      <c r="B731" s="60">
        <f t="shared" si="31"/>
        <v>1</v>
      </c>
      <c r="C731" s="27" t="s">
        <v>30</v>
      </c>
      <c r="D731" s="28">
        <v>29.74</v>
      </c>
      <c r="E731" s="30">
        <f t="shared" si="32"/>
        <v>36.8</v>
      </c>
      <c r="F731" s="31" t="s">
        <v>34</v>
      </c>
      <c r="G731" s="28">
        <v>3.53</v>
      </c>
      <c r="H731" s="27" t="s">
        <v>31</v>
      </c>
      <c r="I731" s="27" t="s">
        <v>178</v>
      </c>
      <c r="J731" s="27" t="s">
        <v>33</v>
      </c>
      <c r="K731" s="27"/>
      <c r="L731" s="68"/>
      <c r="R731" s="99"/>
    </row>
    <row r="732" spans="1:18" ht="12.75" hidden="1">
      <c r="A732" s="67">
        <v>2916</v>
      </c>
      <c r="B732" s="60">
        <f t="shared" si="31"/>
      </c>
      <c r="C732" s="27" t="s">
        <v>30</v>
      </c>
      <c r="D732" s="28">
        <v>29.74</v>
      </c>
      <c r="E732" s="30">
        <f t="shared" si="32"/>
        <v>35.64</v>
      </c>
      <c r="F732" s="31" t="s">
        <v>34</v>
      </c>
      <c r="G732" s="28">
        <v>2.95</v>
      </c>
      <c r="H732" s="37" t="s">
        <v>384</v>
      </c>
      <c r="I732" s="27" t="s">
        <v>393</v>
      </c>
      <c r="J732" s="27" t="s">
        <v>33</v>
      </c>
      <c r="K732" s="27"/>
      <c r="L732" s="68"/>
      <c r="R732" s="99"/>
    </row>
    <row r="733" spans="1:18" ht="12.75" hidden="1">
      <c r="A733" s="67">
        <v>2321</v>
      </c>
      <c r="B733" s="60">
        <f aca="true" t="shared" si="33" ref="B733:B796">IF(G733=$D$5,IF(D733&lt;$E$23,IF(I733&lt;&gt;0,1,""),""),"")</f>
      </c>
      <c r="C733" s="27" t="s">
        <v>30</v>
      </c>
      <c r="D733" s="28">
        <v>29.51</v>
      </c>
      <c r="E733" s="30">
        <f t="shared" si="32"/>
        <v>40.17</v>
      </c>
      <c r="F733" s="31" t="s">
        <v>34</v>
      </c>
      <c r="G733" s="27">
        <v>5.33</v>
      </c>
      <c r="H733" s="27" t="s">
        <v>31</v>
      </c>
      <c r="I733" s="27" t="s">
        <v>258</v>
      </c>
      <c r="J733" s="27" t="s">
        <v>33</v>
      </c>
      <c r="K733" s="27"/>
      <c r="L733" s="68"/>
      <c r="R733" s="98"/>
    </row>
    <row r="734" spans="1:18" ht="12.75" hidden="1">
      <c r="A734" s="70" t="s">
        <v>500</v>
      </c>
      <c r="B734" s="60">
        <f t="shared" si="33"/>
      </c>
      <c r="C734" s="27" t="s">
        <v>30</v>
      </c>
      <c r="D734" s="40">
        <v>29.5</v>
      </c>
      <c r="E734" s="30">
        <f t="shared" si="32"/>
        <v>33.5</v>
      </c>
      <c r="F734" s="31" t="s">
        <v>34</v>
      </c>
      <c r="G734" s="40">
        <v>2</v>
      </c>
      <c r="H734" s="27" t="s">
        <v>31</v>
      </c>
      <c r="I734" s="32"/>
      <c r="J734" s="32" t="s">
        <v>33</v>
      </c>
      <c r="K734" s="32"/>
      <c r="L734" s="68"/>
      <c r="R734" s="98"/>
    </row>
    <row r="735" spans="1:18" ht="12.75" hidden="1">
      <c r="A735" s="70" t="s">
        <v>704</v>
      </c>
      <c r="B735" s="60">
        <f t="shared" si="33"/>
      </c>
      <c r="C735" s="27" t="s">
        <v>30</v>
      </c>
      <c r="D735" s="40">
        <v>29</v>
      </c>
      <c r="E735" s="30">
        <f t="shared" si="32"/>
        <v>35</v>
      </c>
      <c r="F735" s="31" t="s">
        <v>34</v>
      </c>
      <c r="G735" s="40">
        <v>3</v>
      </c>
      <c r="H735" s="27" t="s">
        <v>31</v>
      </c>
      <c r="I735" s="32"/>
      <c r="J735" s="32" t="s">
        <v>33</v>
      </c>
      <c r="K735" s="32"/>
      <c r="L735" s="68"/>
      <c r="R735" s="98"/>
    </row>
    <row r="736" spans="1:18" ht="12.75" hidden="1">
      <c r="A736" s="67">
        <v>5137</v>
      </c>
      <c r="B736" s="60">
        <f t="shared" si="33"/>
      </c>
      <c r="C736" s="27" t="s">
        <v>30</v>
      </c>
      <c r="D736" s="28">
        <v>28.5</v>
      </c>
      <c r="E736" s="30">
        <f t="shared" si="32"/>
        <v>34.5</v>
      </c>
      <c r="F736" s="31" t="s">
        <v>34</v>
      </c>
      <c r="G736" s="28">
        <v>3</v>
      </c>
      <c r="H736" s="27" t="s">
        <v>31</v>
      </c>
      <c r="I736" s="32"/>
      <c r="J736" s="32" t="s">
        <v>33</v>
      </c>
      <c r="K736" s="32">
        <v>77</v>
      </c>
      <c r="L736" s="68">
        <v>5137</v>
      </c>
      <c r="R736" s="99"/>
    </row>
    <row r="737" spans="1:18" ht="12.75" hidden="1">
      <c r="A737" s="70" t="s">
        <v>444</v>
      </c>
      <c r="B737" s="60">
        <f t="shared" si="33"/>
      </c>
      <c r="C737" s="27" t="s">
        <v>30</v>
      </c>
      <c r="D737" s="57">
        <v>28.5</v>
      </c>
      <c r="E737" s="30">
        <f t="shared" si="32"/>
        <v>34.5</v>
      </c>
      <c r="F737" s="31" t="s">
        <v>34</v>
      </c>
      <c r="G737" s="40">
        <v>3</v>
      </c>
      <c r="H737" s="27" t="s">
        <v>31</v>
      </c>
      <c r="I737" s="32"/>
      <c r="J737" s="32" t="s">
        <v>33</v>
      </c>
      <c r="K737" s="32"/>
      <c r="L737" s="68"/>
      <c r="R737" s="99"/>
    </row>
    <row r="738" spans="1:18" ht="12.75" hidden="1">
      <c r="A738" s="70" t="s">
        <v>598</v>
      </c>
      <c r="B738" s="60">
        <f t="shared" si="33"/>
      </c>
      <c r="C738" s="27" t="s">
        <v>30</v>
      </c>
      <c r="D738" s="40">
        <v>28.5</v>
      </c>
      <c r="E738" s="30">
        <f t="shared" si="32"/>
        <v>33.5</v>
      </c>
      <c r="F738" s="31" t="s">
        <v>34</v>
      </c>
      <c r="G738" s="40">
        <v>2.5</v>
      </c>
      <c r="H738" s="27" t="s">
        <v>31</v>
      </c>
      <c r="I738" s="32"/>
      <c r="J738" s="32" t="s">
        <v>33</v>
      </c>
      <c r="K738" s="32"/>
      <c r="L738" s="68"/>
      <c r="R738" s="99"/>
    </row>
    <row r="739" spans="1:18" ht="12.75" hidden="1">
      <c r="A739" s="67">
        <v>2024</v>
      </c>
      <c r="B739" s="60">
        <f t="shared" si="33"/>
      </c>
      <c r="C739" s="27" t="s">
        <v>30</v>
      </c>
      <c r="D739" s="28">
        <v>28.3</v>
      </c>
      <c r="E739" s="30">
        <f t="shared" si="32"/>
        <v>31.86</v>
      </c>
      <c r="F739" s="31" t="s">
        <v>34</v>
      </c>
      <c r="G739" s="28">
        <v>1.78</v>
      </c>
      <c r="H739" s="27" t="s">
        <v>31</v>
      </c>
      <c r="I739" s="32" t="s">
        <v>58</v>
      </c>
      <c r="J739" s="27" t="s">
        <v>33</v>
      </c>
      <c r="K739" s="32"/>
      <c r="L739" s="68"/>
      <c r="R739" s="98"/>
    </row>
    <row r="740" spans="1:18" ht="12.75" hidden="1">
      <c r="A740" s="67">
        <v>2122</v>
      </c>
      <c r="B740" s="60">
        <f t="shared" si="33"/>
      </c>
      <c r="C740" s="27" t="s">
        <v>30</v>
      </c>
      <c r="D740" s="28">
        <v>28.24</v>
      </c>
      <c r="E740" s="30">
        <f t="shared" si="32"/>
        <v>33.48</v>
      </c>
      <c r="F740" s="31" t="s">
        <v>34</v>
      </c>
      <c r="G740" s="28">
        <v>2.62</v>
      </c>
      <c r="H740" s="27" t="s">
        <v>31</v>
      </c>
      <c r="I740" s="32" t="s">
        <v>105</v>
      </c>
      <c r="J740" s="27" t="s">
        <v>33</v>
      </c>
      <c r="K740" s="32"/>
      <c r="L740" s="68"/>
      <c r="R740" s="98"/>
    </row>
    <row r="741" spans="1:18" ht="12.75" hidden="1">
      <c r="A741" s="67">
        <v>2216</v>
      </c>
      <c r="B741" s="60">
        <f t="shared" si="33"/>
        <v>1</v>
      </c>
      <c r="C741" s="27" t="s">
        <v>30</v>
      </c>
      <c r="D741" s="28">
        <v>28.17</v>
      </c>
      <c r="E741" s="30">
        <f t="shared" si="32"/>
        <v>35.230000000000004</v>
      </c>
      <c r="F741" s="31" t="s">
        <v>34</v>
      </c>
      <c r="G741" s="28">
        <v>3.53</v>
      </c>
      <c r="H741" s="27" t="s">
        <v>31</v>
      </c>
      <c r="I741" s="32" t="s">
        <v>177</v>
      </c>
      <c r="J741" s="27" t="s">
        <v>33</v>
      </c>
      <c r="K741" s="32"/>
      <c r="L741" s="68"/>
      <c r="R741" s="99"/>
    </row>
    <row r="742" spans="1:18" ht="12.75" hidden="1">
      <c r="A742" s="70" t="s">
        <v>640</v>
      </c>
      <c r="B742" s="60">
        <f t="shared" si="33"/>
      </c>
      <c r="C742" s="27" t="s">
        <v>30</v>
      </c>
      <c r="D742" s="40">
        <v>28</v>
      </c>
      <c r="E742" s="30">
        <f t="shared" si="32"/>
        <v>38</v>
      </c>
      <c r="F742" s="31" t="s">
        <v>34</v>
      </c>
      <c r="G742" s="40">
        <v>5</v>
      </c>
      <c r="H742" s="27" t="s">
        <v>31</v>
      </c>
      <c r="I742" s="32"/>
      <c r="J742" s="32" t="s">
        <v>33</v>
      </c>
      <c r="K742" s="32"/>
      <c r="L742" s="68"/>
      <c r="R742" s="99"/>
    </row>
    <row r="743" spans="1:18" ht="12.75" hidden="1">
      <c r="A743" s="70" t="s">
        <v>795</v>
      </c>
      <c r="B743" s="60">
        <f t="shared" si="33"/>
      </c>
      <c r="C743" s="27" t="s">
        <v>30</v>
      </c>
      <c r="D743" s="40">
        <v>28</v>
      </c>
      <c r="E743" s="30">
        <f t="shared" si="32"/>
        <v>34</v>
      </c>
      <c r="F743" s="31" t="s">
        <v>34</v>
      </c>
      <c r="G743" s="40">
        <v>3</v>
      </c>
      <c r="H743" s="27" t="s">
        <v>31</v>
      </c>
      <c r="I743" s="32"/>
      <c r="J743" s="32" t="s">
        <v>33</v>
      </c>
      <c r="K743" s="32"/>
      <c r="L743" s="68"/>
      <c r="R743" s="98"/>
    </row>
    <row r="744" spans="1:18" ht="12.75" hidden="1">
      <c r="A744" s="70" t="s">
        <v>856</v>
      </c>
      <c r="B744" s="60">
        <f t="shared" si="33"/>
      </c>
      <c r="C744" s="27" t="s">
        <v>30</v>
      </c>
      <c r="D744" s="40">
        <v>28</v>
      </c>
      <c r="E744" s="30">
        <f t="shared" si="32"/>
        <v>32</v>
      </c>
      <c r="F744" s="31" t="s">
        <v>34</v>
      </c>
      <c r="G744" s="40">
        <v>2</v>
      </c>
      <c r="H744" s="27" t="s">
        <v>31</v>
      </c>
      <c r="I744" s="32"/>
      <c r="J744" s="32" t="s">
        <v>33</v>
      </c>
      <c r="K744" s="32"/>
      <c r="L744" s="68"/>
      <c r="R744" s="99"/>
    </row>
    <row r="745" spans="1:18" ht="12.75" hidden="1">
      <c r="A745" s="67">
        <v>2320</v>
      </c>
      <c r="B745" s="60">
        <f t="shared" si="33"/>
      </c>
      <c r="C745" s="27" t="s">
        <v>30</v>
      </c>
      <c r="D745" s="28">
        <v>27.94</v>
      </c>
      <c r="E745" s="30">
        <f t="shared" si="32"/>
        <v>38.6</v>
      </c>
      <c r="F745" s="31" t="s">
        <v>34</v>
      </c>
      <c r="G745" s="28">
        <v>5.33</v>
      </c>
      <c r="H745" s="27" t="s">
        <v>31</v>
      </c>
      <c r="I745" s="27" t="s">
        <v>257</v>
      </c>
      <c r="J745" s="27" t="s">
        <v>33</v>
      </c>
      <c r="K745" s="27"/>
      <c r="L745" s="68"/>
      <c r="R745" s="99"/>
    </row>
    <row r="746" spans="1:18" ht="12.75" hidden="1">
      <c r="A746" s="67">
        <v>9408</v>
      </c>
      <c r="B746" s="60">
        <f t="shared" si="33"/>
      </c>
      <c r="C746" s="27" t="s">
        <v>30</v>
      </c>
      <c r="D746" s="28">
        <v>27.5</v>
      </c>
      <c r="E746" s="28">
        <f aca="true" t="shared" si="34" ref="E746:E809">D746+(G746*2)</f>
        <v>34.5</v>
      </c>
      <c r="F746" s="31"/>
      <c r="G746" s="28">
        <v>3.5</v>
      </c>
      <c r="H746" s="27" t="s">
        <v>325</v>
      </c>
      <c r="I746" s="27"/>
      <c r="J746" s="27" t="s">
        <v>33</v>
      </c>
      <c r="K746" s="27" t="s">
        <v>418</v>
      </c>
      <c r="L746" s="68"/>
      <c r="R746" s="99"/>
    </row>
    <row r="747" spans="1:18" ht="12.75" hidden="1">
      <c r="A747" s="70" t="s">
        <v>669</v>
      </c>
      <c r="B747" s="60">
        <f t="shared" si="33"/>
      </c>
      <c r="C747" s="27" t="s">
        <v>30</v>
      </c>
      <c r="D747" s="40">
        <v>27.5</v>
      </c>
      <c r="E747" s="30">
        <f t="shared" si="34"/>
        <v>37.5</v>
      </c>
      <c r="F747" s="31" t="s">
        <v>34</v>
      </c>
      <c r="G747" s="40">
        <v>5</v>
      </c>
      <c r="H747" s="27" t="s">
        <v>31</v>
      </c>
      <c r="I747" s="32"/>
      <c r="J747" s="32" t="s">
        <v>33</v>
      </c>
      <c r="K747" s="32"/>
      <c r="L747" s="68"/>
      <c r="R747" s="99"/>
    </row>
    <row r="748" spans="1:18" ht="12.75" hidden="1">
      <c r="A748" s="70" t="s">
        <v>617</v>
      </c>
      <c r="B748" s="60">
        <f t="shared" si="33"/>
      </c>
      <c r="C748" s="27" t="s">
        <v>30</v>
      </c>
      <c r="D748" s="40">
        <v>27.4</v>
      </c>
      <c r="E748" s="30">
        <f t="shared" si="34"/>
        <v>32.199999999999996</v>
      </c>
      <c r="F748" s="31" t="s">
        <v>34</v>
      </c>
      <c r="G748" s="40">
        <v>2.4</v>
      </c>
      <c r="H748" s="27" t="s">
        <v>31</v>
      </c>
      <c r="I748" s="32"/>
      <c r="J748" s="32" t="s">
        <v>33</v>
      </c>
      <c r="K748" s="32"/>
      <c r="L748" s="68"/>
      <c r="R748" s="99"/>
    </row>
    <row r="749" spans="1:18" ht="12.75" hidden="1">
      <c r="A749" s="67">
        <v>9990</v>
      </c>
      <c r="B749" s="60">
        <f t="shared" si="33"/>
      </c>
      <c r="C749" s="27" t="s">
        <v>30</v>
      </c>
      <c r="D749" s="28">
        <v>27</v>
      </c>
      <c r="E749" s="28">
        <f t="shared" si="34"/>
        <v>32.4</v>
      </c>
      <c r="F749" s="31"/>
      <c r="G749" s="28">
        <v>2.7</v>
      </c>
      <c r="H749" s="27" t="s">
        <v>325</v>
      </c>
      <c r="I749" s="27"/>
      <c r="J749" s="27" t="s">
        <v>33</v>
      </c>
      <c r="K749" s="27" t="s">
        <v>418</v>
      </c>
      <c r="L749" s="68"/>
      <c r="R749" s="98"/>
    </row>
    <row r="750" spans="1:18" ht="12.75" hidden="1">
      <c r="A750" s="70" t="s">
        <v>464</v>
      </c>
      <c r="B750" s="60">
        <f t="shared" si="33"/>
      </c>
      <c r="C750" s="27" t="s">
        <v>30</v>
      </c>
      <c r="D750" s="40">
        <v>27</v>
      </c>
      <c r="E750" s="30">
        <f t="shared" si="34"/>
        <v>35</v>
      </c>
      <c r="F750" s="31" t="s">
        <v>34</v>
      </c>
      <c r="G750" s="40">
        <v>4</v>
      </c>
      <c r="H750" s="27" t="s">
        <v>31</v>
      </c>
      <c r="I750" s="32"/>
      <c r="J750" s="32" t="s">
        <v>33</v>
      </c>
      <c r="K750" s="32"/>
      <c r="L750" s="68"/>
      <c r="R750" s="98"/>
    </row>
    <row r="751" spans="1:18" ht="12.75" hidden="1">
      <c r="A751" s="70" t="s">
        <v>605</v>
      </c>
      <c r="B751" s="60">
        <f t="shared" si="33"/>
      </c>
      <c r="C751" s="27" t="s">
        <v>30</v>
      </c>
      <c r="D751" s="40">
        <v>27</v>
      </c>
      <c r="E751" s="30">
        <f t="shared" si="34"/>
        <v>33</v>
      </c>
      <c r="F751" s="31" t="s">
        <v>34</v>
      </c>
      <c r="G751" s="40">
        <v>3</v>
      </c>
      <c r="H751" s="27" t="s">
        <v>31</v>
      </c>
      <c r="I751" s="32"/>
      <c r="J751" s="32" t="s">
        <v>33</v>
      </c>
      <c r="K751" s="32"/>
      <c r="L751" s="68"/>
      <c r="R751" s="98"/>
    </row>
    <row r="752" spans="1:18" ht="12.75" hidden="1">
      <c r="A752" s="70" t="s">
        <v>671</v>
      </c>
      <c r="B752" s="60">
        <f t="shared" si="33"/>
      </c>
      <c r="C752" s="27" t="s">
        <v>30</v>
      </c>
      <c r="D752" s="40">
        <v>27</v>
      </c>
      <c r="E752" s="30">
        <f t="shared" si="34"/>
        <v>34</v>
      </c>
      <c r="F752" s="31" t="s">
        <v>34</v>
      </c>
      <c r="G752" s="40">
        <v>3.5</v>
      </c>
      <c r="H752" s="27" t="s">
        <v>31</v>
      </c>
      <c r="I752" s="32"/>
      <c r="J752" s="32" t="s">
        <v>33</v>
      </c>
      <c r="K752" s="32"/>
      <c r="L752" s="68"/>
      <c r="R752" s="98"/>
    </row>
    <row r="753" spans="1:18" ht="12.75" hidden="1">
      <c r="A753" s="70" t="s">
        <v>679</v>
      </c>
      <c r="B753" s="60">
        <f t="shared" si="33"/>
      </c>
      <c r="C753" s="27" t="s">
        <v>30</v>
      </c>
      <c r="D753" s="40">
        <v>27</v>
      </c>
      <c r="E753" s="30">
        <f t="shared" si="34"/>
        <v>31.4</v>
      </c>
      <c r="F753" s="31" t="s">
        <v>34</v>
      </c>
      <c r="G753" s="40">
        <v>2.2</v>
      </c>
      <c r="H753" s="27" t="s">
        <v>31</v>
      </c>
      <c r="I753" s="32"/>
      <c r="J753" s="32" t="s">
        <v>33</v>
      </c>
      <c r="K753" s="32"/>
      <c r="L753" s="68"/>
      <c r="R753" s="98"/>
    </row>
    <row r="754" spans="1:18" ht="12.75" hidden="1">
      <c r="A754" s="70" t="s">
        <v>900</v>
      </c>
      <c r="B754" s="60">
        <f t="shared" si="33"/>
      </c>
      <c r="C754" s="27" t="s">
        <v>30</v>
      </c>
      <c r="D754" s="40">
        <v>27</v>
      </c>
      <c r="E754" s="30">
        <f t="shared" si="34"/>
        <v>32</v>
      </c>
      <c r="F754" s="31" t="s">
        <v>34</v>
      </c>
      <c r="G754" s="40">
        <v>2.5</v>
      </c>
      <c r="H754" s="27" t="s">
        <v>31</v>
      </c>
      <c r="I754" s="32"/>
      <c r="J754" s="32" t="s">
        <v>33</v>
      </c>
      <c r="K754" s="32"/>
      <c r="L754" s="68"/>
      <c r="R754" s="98"/>
    </row>
    <row r="755" spans="1:18" ht="12.75" hidden="1">
      <c r="A755" s="67">
        <v>2023</v>
      </c>
      <c r="B755" s="60">
        <f t="shared" si="33"/>
      </c>
      <c r="C755" s="27" t="s">
        <v>30</v>
      </c>
      <c r="D755" s="28">
        <v>26.7</v>
      </c>
      <c r="E755" s="30">
        <f t="shared" si="34"/>
        <v>30.259999999999998</v>
      </c>
      <c r="F755" s="31" t="s">
        <v>34</v>
      </c>
      <c r="G755" s="28">
        <v>1.78</v>
      </c>
      <c r="H755" s="27" t="s">
        <v>31</v>
      </c>
      <c r="I755" s="32" t="s">
        <v>57</v>
      </c>
      <c r="J755" s="27" t="s">
        <v>33</v>
      </c>
      <c r="K755" s="32"/>
      <c r="L755" s="68"/>
      <c r="R755" s="99"/>
    </row>
    <row r="756" spans="1:18" ht="12.75" hidden="1">
      <c r="A756" s="67">
        <v>2121</v>
      </c>
      <c r="B756" s="60">
        <f t="shared" si="33"/>
      </c>
      <c r="C756" s="27" t="s">
        <v>30</v>
      </c>
      <c r="D756" s="28">
        <v>26.64</v>
      </c>
      <c r="E756" s="30">
        <f t="shared" si="34"/>
        <v>31.880000000000003</v>
      </c>
      <c r="F756" s="31" t="s">
        <v>34</v>
      </c>
      <c r="G756" s="28">
        <v>2.62</v>
      </c>
      <c r="H756" s="27" t="s">
        <v>31</v>
      </c>
      <c r="I756" s="32" t="s">
        <v>104</v>
      </c>
      <c r="J756" s="27" t="s">
        <v>33</v>
      </c>
      <c r="K756" s="32"/>
      <c r="L756" s="68"/>
      <c r="R756" s="99"/>
    </row>
    <row r="757" spans="1:18" ht="12.75" hidden="1">
      <c r="A757" s="67">
        <v>3914</v>
      </c>
      <c r="B757" s="60">
        <f t="shared" si="33"/>
      </c>
      <c r="C757" s="27" t="s">
        <v>30</v>
      </c>
      <c r="D757" s="28">
        <v>26.59</v>
      </c>
      <c r="E757" s="30">
        <f t="shared" si="34"/>
        <v>32.49</v>
      </c>
      <c r="F757" s="31" t="s">
        <v>34</v>
      </c>
      <c r="G757" s="28">
        <v>2.95</v>
      </c>
      <c r="H757" s="37" t="s">
        <v>384</v>
      </c>
      <c r="I757" s="27" t="s">
        <v>403</v>
      </c>
      <c r="J757" s="27" t="s">
        <v>33</v>
      </c>
      <c r="K757" s="27"/>
      <c r="L757" s="68"/>
      <c r="R757" s="99"/>
    </row>
    <row r="758" spans="1:18" ht="12.75" hidden="1">
      <c r="A758" s="67">
        <v>2215</v>
      </c>
      <c r="B758" s="60">
        <f t="shared" si="33"/>
        <v>1</v>
      </c>
      <c r="C758" s="27" t="s">
        <v>30</v>
      </c>
      <c r="D758" s="28">
        <v>26.57</v>
      </c>
      <c r="E758" s="30">
        <f t="shared" si="34"/>
        <v>33.63</v>
      </c>
      <c r="F758" s="31" t="s">
        <v>34</v>
      </c>
      <c r="G758" s="28">
        <v>3.53</v>
      </c>
      <c r="H758" s="27" t="s">
        <v>31</v>
      </c>
      <c r="I758" s="32" t="s">
        <v>176</v>
      </c>
      <c r="J758" s="27" t="s">
        <v>33</v>
      </c>
      <c r="K758" s="32"/>
      <c r="L758" s="68"/>
      <c r="R758" s="99"/>
    </row>
    <row r="759" spans="1:18" ht="12.75" hidden="1">
      <c r="A759" s="67">
        <v>2319</v>
      </c>
      <c r="B759" s="60">
        <f t="shared" si="33"/>
      </c>
      <c r="C759" s="27" t="s">
        <v>30</v>
      </c>
      <c r="D759" s="28">
        <v>26.34</v>
      </c>
      <c r="E759" s="30">
        <f t="shared" si="34"/>
        <v>37</v>
      </c>
      <c r="F759" s="31" t="s">
        <v>34</v>
      </c>
      <c r="G759" s="28">
        <v>5.33</v>
      </c>
      <c r="H759" s="27" t="s">
        <v>31</v>
      </c>
      <c r="I759" s="27" t="s">
        <v>256</v>
      </c>
      <c r="J759" s="27" t="s">
        <v>33</v>
      </c>
      <c r="K759" s="27"/>
      <c r="L759" s="68"/>
      <c r="R759" s="99"/>
    </row>
    <row r="760" spans="1:18" ht="12.75" hidden="1">
      <c r="A760" s="67">
        <v>6009</v>
      </c>
      <c r="B760" s="60">
        <f t="shared" si="33"/>
      </c>
      <c r="C760" s="27" t="s">
        <v>30</v>
      </c>
      <c r="D760" s="28">
        <v>26</v>
      </c>
      <c r="E760" s="30">
        <f t="shared" si="34"/>
        <v>30</v>
      </c>
      <c r="F760" s="31" t="s">
        <v>34</v>
      </c>
      <c r="G760" s="28">
        <v>2</v>
      </c>
      <c r="H760" s="27" t="s">
        <v>31</v>
      </c>
      <c r="I760" s="32"/>
      <c r="J760" s="32" t="s">
        <v>33</v>
      </c>
      <c r="K760" s="32">
        <v>27</v>
      </c>
      <c r="L760" s="68">
        <v>7097</v>
      </c>
      <c r="R760" s="99"/>
    </row>
    <row r="761" spans="1:18" ht="12.75" hidden="1">
      <c r="A761" s="70" t="s">
        <v>512</v>
      </c>
      <c r="B761" s="60">
        <f t="shared" si="33"/>
      </c>
      <c r="C761" s="27" t="s">
        <v>30</v>
      </c>
      <c r="D761" s="40">
        <v>26</v>
      </c>
      <c r="E761" s="30">
        <f t="shared" si="34"/>
        <v>32</v>
      </c>
      <c r="F761" s="31" t="s">
        <v>34</v>
      </c>
      <c r="G761" s="40">
        <v>3</v>
      </c>
      <c r="H761" s="27" t="s">
        <v>31</v>
      </c>
      <c r="I761" s="32"/>
      <c r="J761" s="32" t="s">
        <v>33</v>
      </c>
      <c r="K761" s="32"/>
      <c r="L761" s="68"/>
      <c r="R761" s="99"/>
    </row>
    <row r="762" spans="1:18" ht="12.75" hidden="1">
      <c r="A762" s="70" t="s">
        <v>514</v>
      </c>
      <c r="B762" s="60">
        <f t="shared" si="33"/>
      </c>
      <c r="C762" s="27" t="s">
        <v>30</v>
      </c>
      <c r="D762" s="40">
        <v>26</v>
      </c>
      <c r="E762" s="30">
        <f t="shared" si="34"/>
        <v>34</v>
      </c>
      <c r="F762" s="31" t="s">
        <v>34</v>
      </c>
      <c r="G762" s="40">
        <v>4</v>
      </c>
      <c r="H762" s="27" t="s">
        <v>31</v>
      </c>
      <c r="I762" s="32"/>
      <c r="J762" s="32" t="s">
        <v>33</v>
      </c>
      <c r="K762" s="32"/>
      <c r="L762" s="68"/>
      <c r="R762" s="98"/>
    </row>
    <row r="763" spans="1:18" ht="12.75" hidden="1">
      <c r="A763" s="70" t="s">
        <v>538</v>
      </c>
      <c r="B763" s="60">
        <f t="shared" si="33"/>
      </c>
      <c r="C763" s="27" t="s">
        <v>30</v>
      </c>
      <c r="D763" s="40">
        <v>26</v>
      </c>
      <c r="E763" s="30">
        <f t="shared" si="34"/>
        <v>30</v>
      </c>
      <c r="F763" s="31" t="s">
        <v>34</v>
      </c>
      <c r="G763" s="40">
        <v>2</v>
      </c>
      <c r="H763" s="27" t="s">
        <v>31</v>
      </c>
      <c r="I763" s="32"/>
      <c r="J763" s="32" t="s">
        <v>33</v>
      </c>
      <c r="K763" s="32"/>
      <c r="L763" s="68"/>
      <c r="R763" s="98"/>
    </row>
    <row r="764" spans="1:18" ht="12.75" hidden="1">
      <c r="A764" s="70" t="s">
        <v>571</v>
      </c>
      <c r="B764" s="60">
        <f t="shared" si="33"/>
      </c>
      <c r="C764" s="27" t="s">
        <v>30</v>
      </c>
      <c r="D764" s="40">
        <v>26</v>
      </c>
      <c r="E764" s="30">
        <f t="shared" si="34"/>
        <v>32.4</v>
      </c>
      <c r="F764" s="31" t="s">
        <v>34</v>
      </c>
      <c r="G764" s="40">
        <v>3.2</v>
      </c>
      <c r="H764" s="27" t="s">
        <v>31</v>
      </c>
      <c r="I764" s="32"/>
      <c r="J764" s="32" t="s">
        <v>33</v>
      </c>
      <c r="K764" s="32"/>
      <c r="L764" s="68"/>
      <c r="R764" s="98"/>
    </row>
    <row r="765" spans="1:18" ht="12.75" hidden="1">
      <c r="A765" s="70" t="s">
        <v>707</v>
      </c>
      <c r="B765" s="60">
        <f t="shared" si="33"/>
      </c>
      <c r="C765" s="27" t="s">
        <v>30</v>
      </c>
      <c r="D765" s="40">
        <v>26</v>
      </c>
      <c r="E765" s="30">
        <f t="shared" si="34"/>
        <v>31</v>
      </c>
      <c r="F765" s="31" t="s">
        <v>34</v>
      </c>
      <c r="G765" s="40">
        <v>2.5</v>
      </c>
      <c r="H765" s="27" t="s">
        <v>31</v>
      </c>
      <c r="I765" s="32"/>
      <c r="J765" s="32" t="s">
        <v>33</v>
      </c>
      <c r="K765" s="32"/>
      <c r="L765" s="68"/>
      <c r="R765" s="98"/>
    </row>
    <row r="766" spans="1:18" ht="12.75" hidden="1">
      <c r="A766" s="70" t="s">
        <v>482</v>
      </c>
      <c r="B766" s="60">
        <f t="shared" si="33"/>
      </c>
      <c r="C766" s="27" t="s">
        <v>30</v>
      </c>
      <c r="D766" s="40">
        <v>25.5</v>
      </c>
      <c r="E766" s="30">
        <f t="shared" si="34"/>
        <v>33.5</v>
      </c>
      <c r="F766" s="31" t="s">
        <v>34</v>
      </c>
      <c r="G766" s="40">
        <v>4</v>
      </c>
      <c r="H766" s="27" t="s">
        <v>31</v>
      </c>
      <c r="I766" s="32"/>
      <c r="J766" s="32" t="s">
        <v>33</v>
      </c>
      <c r="K766" s="32"/>
      <c r="L766" s="68"/>
      <c r="R766" s="98"/>
    </row>
    <row r="767" spans="1:18" ht="12.75" hidden="1">
      <c r="A767" s="70" t="s">
        <v>498</v>
      </c>
      <c r="B767" s="60">
        <f t="shared" si="33"/>
      </c>
      <c r="C767" s="27" t="s">
        <v>30</v>
      </c>
      <c r="D767" s="40">
        <v>25.5</v>
      </c>
      <c r="E767" s="30">
        <f t="shared" si="34"/>
        <v>29.5</v>
      </c>
      <c r="F767" s="31" t="s">
        <v>34</v>
      </c>
      <c r="G767" s="40">
        <v>2</v>
      </c>
      <c r="H767" s="27" t="s">
        <v>31</v>
      </c>
      <c r="I767" s="32"/>
      <c r="J767" s="32" t="s">
        <v>33</v>
      </c>
      <c r="K767" s="32"/>
      <c r="L767" s="68"/>
      <c r="R767" s="98"/>
    </row>
    <row r="768" spans="1:18" ht="12.75" hidden="1">
      <c r="A768" s="67">
        <v>5973</v>
      </c>
      <c r="B768" s="60">
        <f t="shared" si="33"/>
      </c>
      <c r="C768" s="27" t="s">
        <v>30</v>
      </c>
      <c r="D768" s="28">
        <v>25.4</v>
      </c>
      <c r="E768" s="30">
        <f t="shared" si="34"/>
        <v>33.4</v>
      </c>
      <c r="F768" s="31" t="s">
        <v>34</v>
      </c>
      <c r="G768" s="28">
        <v>4</v>
      </c>
      <c r="H768" s="27" t="s">
        <v>31</v>
      </c>
      <c r="I768" s="32"/>
      <c r="J768" s="32" t="s">
        <v>33</v>
      </c>
      <c r="K768" s="32">
        <v>25</v>
      </c>
      <c r="L768" s="68">
        <v>7141</v>
      </c>
      <c r="R768" s="99"/>
    </row>
    <row r="769" spans="1:18" ht="12.75" hidden="1">
      <c r="A769" s="67">
        <v>2022</v>
      </c>
      <c r="B769" s="60">
        <f t="shared" si="33"/>
      </c>
      <c r="C769" s="27" t="s">
        <v>30</v>
      </c>
      <c r="D769" s="28">
        <v>25.12</v>
      </c>
      <c r="E769" s="30">
        <f t="shared" si="34"/>
        <v>28.68</v>
      </c>
      <c r="F769" s="31" t="s">
        <v>34</v>
      </c>
      <c r="G769" s="28">
        <v>1.78</v>
      </c>
      <c r="H769" s="27" t="s">
        <v>31</v>
      </c>
      <c r="I769" s="32" t="s">
        <v>56</v>
      </c>
      <c r="J769" s="32" t="s">
        <v>33</v>
      </c>
      <c r="K769" s="32"/>
      <c r="L769" s="68"/>
      <c r="R769" s="99"/>
    </row>
    <row r="770" spans="1:18" ht="12.75" hidden="1">
      <c r="A770" s="67">
        <v>2120</v>
      </c>
      <c r="B770" s="60">
        <f t="shared" si="33"/>
      </c>
      <c r="C770" s="27" t="s">
        <v>30</v>
      </c>
      <c r="D770" s="28">
        <v>25.07</v>
      </c>
      <c r="E770" s="30">
        <f t="shared" si="34"/>
        <v>30.310000000000002</v>
      </c>
      <c r="F770" s="31" t="s">
        <v>34</v>
      </c>
      <c r="G770" s="28">
        <v>2.62</v>
      </c>
      <c r="H770" s="27" t="s">
        <v>31</v>
      </c>
      <c r="I770" s="32" t="s">
        <v>103</v>
      </c>
      <c r="J770" s="32" t="s">
        <v>33</v>
      </c>
      <c r="K770" s="32"/>
      <c r="L770" s="68"/>
      <c r="R770" s="98"/>
    </row>
    <row r="771" spans="1:18" ht="12.75" hidden="1">
      <c r="A771" s="67">
        <v>2913</v>
      </c>
      <c r="B771" s="60">
        <f t="shared" si="33"/>
      </c>
      <c r="C771" s="27" t="s">
        <v>30</v>
      </c>
      <c r="D771" s="28">
        <v>25.04</v>
      </c>
      <c r="E771" s="30">
        <f t="shared" si="34"/>
        <v>30.939999999999998</v>
      </c>
      <c r="F771" s="31" t="s">
        <v>34</v>
      </c>
      <c r="G771" s="28">
        <v>2.95</v>
      </c>
      <c r="H771" s="37" t="s">
        <v>384</v>
      </c>
      <c r="I771" s="27" t="s">
        <v>392</v>
      </c>
      <c r="J771" s="27" t="s">
        <v>33</v>
      </c>
      <c r="K771" s="27"/>
      <c r="L771" s="68"/>
      <c r="R771" s="98"/>
    </row>
    <row r="772" spans="1:18" ht="12.75" hidden="1">
      <c r="A772" s="67">
        <v>5515</v>
      </c>
      <c r="B772" s="60">
        <f t="shared" si="33"/>
      </c>
      <c r="C772" s="27" t="s">
        <v>30</v>
      </c>
      <c r="D772" s="28">
        <v>25</v>
      </c>
      <c r="E772" s="30">
        <f t="shared" si="34"/>
        <v>28</v>
      </c>
      <c r="F772" s="31" t="s">
        <v>34</v>
      </c>
      <c r="G772" s="28">
        <v>1.5</v>
      </c>
      <c r="H772" s="27" t="s">
        <v>31</v>
      </c>
      <c r="I772" s="32"/>
      <c r="J772" s="32" t="s">
        <v>33</v>
      </c>
      <c r="K772" s="32">
        <v>45</v>
      </c>
      <c r="L772" s="68">
        <v>7024</v>
      </c>
      <c r="R772" s="99"/>
    </row>
    <row r="773" spans="1:18" ht="102" hidden="1">
      <c r="A773" s="67">
        <v>9479</v>
      </c>
      <c r="B773" s="60">
        <f t="shared" si="33"/>
      </c>
      <c r="C773" s="27" t="s">
        <v>30</v>
      </c>
      <c r="D773" s="28">
        <v>25</v>
      </c>
      <c r="E773" s="30">
        <f t="shared" si="34"/>
        <v>29</v>
      </c>
      <c r="F773" s="31" t="s">
        <v>34</v>
      </c>
      <c r="G773" s="28">
        <v>2</v>
      </c>
      <c r="H773" s="27" t="s">
        <v>31</v>
      </c>
      <c r="I773" s="32"/>
      <c r="J773" s="32" t="s">
        <v>33</v>
      </c>
      <c r="K773" s="32" t="s">
        <v>418</v>
      </c>
      <c r="L773" s="68"/>
      <c r="R773" s="99"/>
    </row>
    <row r="774" spans="1:18" ht="12.75" hidden="1">
      <c r="A774" s="70" t="s">
        <v>742</v>
      </c>
      <c r="B774" s="60">
        <f t="shared" si="33"/>
      </c>
      <c r="C774" s="27" t="s">
        <v>30</v>
      </c>
      <c r="D774" s="40">
        <v>25</v>
      </c>
      <c r="E774" s="30">
        <f t="shared" si="34"/>
        <v>31</v>
      </c>
      <c r="F774" s="31" t="s">
        <v>34</v>
      </c>
      <c r="G774" s="40">
        <v>3</v>
      </c>
      <c r="H774" s="27" t="s">
        <v>31</v>
      </c>
      <c r="I774" s="32"/>
      <c r="J774" s="32" t="s">
        <v>33</v>
      </c>
      <c r="K774" s="32"/>
      <c r="L774" s="68"/>
      <c r="R774" s="99"/>
    </row>
    <row r="775" spans="1:18" ht="12.75" hidden="1">
      <c r="A775" s="70" t="s">
        <v>853</v>
      </c>
      <c r="B775" s="60">
        <f t="shared" si="33"/>
      </c>
      <c r="C775" s="27" t="s">
        <v>30</v>
      </c>
      <c r="D775" s="40">
        <v>25</v>
      </c>
      <c r="E775" s="30">
        <f t="shared" si="34"/>
        <v>35</v>
      </c>
      <c r="F775" s="31" t="s">
        <v>34</v>
      </c>
      <c r="G775" s="40">
        <v>5</v>
      </c>
      <c r="H775" s="27" t="s">
        <v>31</v>
      </c>
      <c r="I775" s="32"/>
      <c r="J775" s="32" t="s">
        <v>33</v>
      </c>
      <c r="K775" s="32"/>
      <c r="L775" s="68"/>
      <c r="R775" s="99"/>
    </row>
    <row r="776" spans="1:18" ht="12.75" hidden="1">
      <c r="A776" s="67">
        <v>2214</v>
      </c>
      <c r="B776" s="60">
        <f t="shared" si="33"/>
        <v>1</v>
      </c>
      <c r="C776" s="27" t="s">
        <v>30</v>
      </c>
      <c r="D776" s="28">
        <v>24.99</v>
      </c>
      <c r="E776" s="30">
        <f t="shared" si="34"/>
        <v>32.05</v>
      </c>
      <c r="F776" s="31" t="s">
        <v>34</v>
      </c>
      <c r="G776" s="28">
        <v>3.53</v>
      </c>
      <c r="H776" s="27" t="s">
        <v>31</v>
      </c>
      <c r="I776" s="32" t="s">
        <v>175</v>
      </c>
      <c r="J776" s="32" t="s">
        <v>33</v>
      </c>
      <c r="K776" s="32"/>
      <c r="L776" s="68"/>
      <c r="R776" s="99"/>
    </row>
    <row r="777" spans="1:18" ht="12.75" hidden="1">
      <c r="A777" s="67">
        <v>2318</v>
      </c>
      <c r="B777" s="60">
        <f t="shared" si="33"/>
      </c>
      <c r="C777" s="27" t="s">
        <v>30</v>
      </c>
      <c r="D777" s="28">
        <v>24.77</v>
      </c>
      <c r="E777" s="30">
        <f t="shared" si="34"/>
        <v>35.43</v>
      </c>
      <c r="F777" s="31" t="s">
        <v>34</v>
      </c>
      <c r="G777" s="28">
        <v>5.33</v>
      </c>
      <c r="H777" s="27" t="s">
        <v>31</v>
      </c>
      <c r="I777" s="27" t="s">
        <v>255</v>
      </c>
      <c r="J777" s="27" t="s">
        <v>33</v>
      </c>
      <c r="K777" s="27"/>
      <c r="L777" s="68"/>
      <c r="R777" s="99"/>
    </row>
    <row r="778" spans="1:18" ht="12.75" hidden="1">
      <c r="A778" s="70" t="s">
        <v>623</v>
      </c>
      <c r="B778" s="60">
        <f t="shared" si="33"/>
      </c>
      <c r="C778" s="27" t="s">
        <v>30</v>
      </c>
      <c r="D778" s="40">
        <v>24.6</v>
      </c>
      <c r="E778" s="30">
        <f t="shared" si="34"/>
        <v>29.400000000000002</v>
      </c>
      <c r="F778" s="31" t="s">
        <v>34</v>
      </c>
      <c r="G778" s="40">
        <v>2.4</v>
      </c>
      <c r="H778" s="27" t="s">
        <v>31</v>
      </c>
      <c r="I778" s="32"/>
      <c r="J778" s="32" t="s">
        <v>33</v>
      </c>
      <c r="K778" s="32"/>
      <c r="L778" s="68"/>
      <c r="R778" s="99"/>
    </row>
    <row r="779" spans="1:18" ht="12.75" hidden="1">
      <c r="A779" s="70" t="s">
        <v>830</v>
      </c>
      <c r="B779" s="60">
        <f t="shared" si="33"/>
      </c>
      <c r="C779" s="27" t="s">
        <v>30</v>
      </c>
      <c r="D779" s="40">
        <v>24.5</v>
      </c>
      <c r="E779" s="30">
        <f t="shared" si="34"/>
        <v>30.5</v>
      </c>
      <c r="F779" s="31" t="s">
        <v>34</v>
      </c>
      <c r="G779" s="40">
        <v>3</v>
      </c>
      <c r="H779" s="27" t="s">
        <v>31</v>
      </c>
      <c r="I779" s="32"/>
      <c r="J779" s="32" t="s">
        <v>33</v>
      </c>
      <c r="K779" s="32"/>
      <c r="L779" s="68"/>
      <c r="R779" s="98"/>
    </row>
    <row r="780" spans="1:18" ht="12.75" hidden="1">
      <c r="A780" s="70" t="s">
        <v>523</v>
      </c>
      <c r="B780" s="60">
        <f t="shared" si="33"/>
      </c>
      <c r="C780" s="27" t="s">
        <v>30</v>
      </c>
      <c r="D780" s="40">
        <v>24</v>
      </c>
      <c r="E780" s="30">
        <f t="shared" si="34"/>
        <v>28</v>
      </c>
      <c r="F780" s="31" t="s">
        <v>34</v>
      </c>
      <c r="G780" s="40">
        <v>2</v>
      </c>
      <c r="H780" s="27" t="s">
        <v>31</v>
      </c>
      <c r="I780" s="32"/>
      <c r="J780" s="32" t="s">
        <v>33</v>
      </c>
      <c r="K780" s="32"/>
      <c r="L780" s="68"/>
      <c r="R780" s="98"/>
    </row>
    <row r="781" spans="1:18" ht="12.75" hidden="1">
      <c r="A781" s="70" t="s">
        <v>634</v>
      </c>
      <c r="B781" s="60">
        <f t="shared" si="33"/>
      </c>
      <c r="C781" s="27" t="s">
        <v>30</v>
      </c>
      <c r="D781" s="40">
        <v>24</v>
      </c>
      <c r="E781" s="30">
        <f t="shared" si="34"/>
        <v>30</v>
      </c>
      <c r="F781" s="31" t="s">
        <v>34</v>
      </c>
      <c r="G781" s="40">
        <v>3</v>
      </c>
      <c r="H781" s="27" t="s">
        <v>31</v>
      </c>
      <c r="I781" s="32"/>
      <c r="J781" s="32" t="s">
        <v>33</v>
      </c>
      <c r="K781" s="32"/>
      <c r="L781" s="68"/>
      <c r="R781" s="98"/>
    </row>
    <row r="782" spans="1:18" ht="12.75" hidden="1">
      <c r="A782" s="70" t="s">
        <v>673</v>
      </c>
      <c r="B782" s="60">
        <f t="shared" si="33"/>
      </c>
      <c r="C782" s="27" t="s">
        <v>30</v>
      </c>
      <c r="D782" s="40">
        <v>24</v>
      </c>
      <c r="E782" s="30">
        <f t="shared" si="34"/>
        <v>31</v>
      </c>
      <c r="F782" s="31" t="s">
        <v>34</v>
      </c>
      <c r="G782" s="40">
        <v>3.5</v>
      </c>
      <c r="H782" s="27" t="s">
        <v>31</v>
      </c>
      <c r="I782" s="32"/>
      <c r="J782" s="32" t="s">
        <v>33</v>
      </c>
      <c r="K782" s="32"/>
      <c r="L782" s="68"/>
      <c r="R782" s="98"/>
    </row>
    <row r="783" spans="1:18" ht="12.75" hidden="1">
      <c r="A783" s="70" t="s">
        <v>785</v>
      </c>
      <c r="B783" s="60">
        <f t="shared" si="33"/>
      </c>
      <c r="C783" s="27" t="s">
        <v>30</v>
      </c>
      <c r="D783" s="40">
        <v>24</v>
      </c>
      <c r="E783" s="30">
        <f t="shared" si="34"/>
        <v>29</v>
      </c>
      <c r="F783" s="31" t="s">
        <v>34</v>
      </c>
      <c r="G783" s="40">
        <v>2.5</v>
      </c>
      <c r="H783" s="27" t="s">
        <v>31</v>
      </c>
      <c r="I783" s="32"/>
      <c r="J783" s="32" t="s">
        <v>33</v>
      </c>
      <c r="K783" s="32"/>
      <c r="L783" s="68"/>
      <c r="R783" s="98"/>
    </row>
    <row r="784" spans="1:18" ht="12.75" hidden="1">
      <c r="A784" s="70" t="s">
        <v>811</v>
      </c>
      <c r="B784" s="60">
        <f t="shared" si="33"/>
      </c>
      <c r="C784" s="27" t="s">
        <v>30</v>
      </c>
      <c r="D784" s="40">
        <v>24</v>
      </c>
      <c r="E784" s="30">
        <f t="shared" si="34"/>
        <v>27</v>
      </c>
      <c r="F784" s="31" t="s">
        <v>34</v>
      </c>
      <c r="G784" s="40">
        <v>1.5</v>
      </c>
      <c r="H784" s="27" t="s">
        <v>31</v>
      </c>
      <c r="I784" s="32"/>
      <c r="J784" s="32" t="s">
        <v>33</v>
      </c>
      <c r="K784" s="32"/>
      <c r="L784" s="68"/>
      <c r="R784" s="98"/>
    </row>
    <row r="785" spans="1:18" ht="12.75" hidden="1">
      <c r="A785" s="67">
        <v>2021</v>
      </c>
      <c r="B785" s="60">
        <f t="shared" si="33"/>
      </c>
      <c r="C785" s="27" t="s">
        <v>30</v>
      </c>
      <c r="D785" s="28">
        <v>23.52</v>
      </c>
      <c r="E785" s="30">
        <f t="shared" si="34"/>
        <v>27.08</v>
      </c>
      <c r="F785" s="31" t="s">
        <v>34</v>
      </c>
      <c r="G785" s="28">
        <v>1.78</v>
      </c>
      <c r="H785" s="27" t="s">
        <v>31</v>
      </c>
      <c r="I785" s="27" t="s">
        <v>55</v>
      </c>
      <c r="J785" s="27" t="s">
        <v>33</v>
      </c>
      <c r="K785" s="27"/>
      <c r="L785" s="68"/>
      <c r="R785" s="99"/>
    </row>
    <row r="786" spans="1:18" ht="12.75" hidden="1">
      <c r="A786" s="67">
        <v>2119</v>
      </c>
      <c r="B786" s="60">
        <f t="shared" si="33"/>
      </c>
      <c r="C786" s="27" t="s">
        <v>30</v>
      </c>
      <c r="D786" s="28">
        <v>23.47</v>
      </c>
      <c r="E786" s="30">
        <f t="shared" si="34"/>
        <v>28.71</v>
      </c>
      <c r="F786" s="31" t="s">
        <v>34</v>
      </c>
      <c r="G786" s="28">
        <v>2.62</v>
      </c>
      <c r="H786" s="27" t="s">
        <v>31</v>
      </c>
      <c r="I786" s="32" t="s">
        <v>102</v>
      </c>
      <c r="J786" s="32" t="s">
        <v>33</v>
      </c>
      <c r="K786" s="32"/>
      <c r="L786" s="68"/>
      <c r="R786" s="99"/>
    </row>
    <row r="787" spans="1:18" ht="12.75" hidden="1">
      <c r="A787" s="67">
        <v>3912</v>
      </c>
      <c r="B787" s="60">
        <f t="shared" si="33"/>
      </c>
      <c r="C787" s="27" t="s">
        <v>30</v>
      </c>
      <c r="D787" s="28">
        <v>23.47</v>
      </c>
      <c r="E787" s="30">
        <f t="shared" si="34"/>
        <v>29.369999999999997</v>
      </c>
      <c r="F787" s="31" t="s">
        <v>34</v>
      </c>
      <c r="G787" s="28">
        <v>2.95</v>
      </c>
      <c r="H787" s="37" t="s">
        <v>384</v>
      </c>
      <c r="I787" s="27" t="s">
        <v>402</v>
      </c>
      <c r="J787" s="27" t="s">
        <v>33</v>
      </c>
      <c r="K787" s="27"/>
      <c r="L787" s="68"/>
      <c r="R787" s="99"/>
    </row>
    <row r="788" spans="1:18" ht="12.75" hidden="1">
      <c r="A788" s="67">
        <v>2213</v>
      </c>
      <c r="B788" s="60">
        <f t="shared" si="33"/>
        <v>1</v>
      </c>
      <c r="C788" s="27" t="s">
        <v>30</v>
      </c>
      <c r="D788" s="28">
        <v>23.29</v>
      </c>
      <c r="E788" s="30">
        <f t="shared" si="34"/>
        <v>30.349999999999998</v>
      </c>
      <c r="F788" s="31" t="s">
        <v>34</v>
      </c>
      <c r="G788" s="28">
        <v>3.53</v>
      </c>
      <c r="H788" s="27" t="s">
        <v>31</v>
      </c>
      <c r="I788" s="32" t="s">
        <v>174</v>
      </c>
      <c r="J788" s="32" t="s">
        <v>33</v>
      </c>
      <c r="K788" s="32"/>
      <c r="L788" s="68"/>
      <c r="R788" s="99"/>
    </row>
    <row r="789" spans="1:18" ht="12.75" hidden="1">
      <c r="A789" s="67">
        <v>5244</v>
      </c>
      <c r="B789" s="60">
        <f t="shared" si="33"/>
      </c>
      <c r="C789" s="27" t="s">
        <v>30</v>
      </c>
      <c r="D789" s="28">
        <v>23.2</v>
      </c>
      <c r="E789" s="30">
        <f t="shared" si="34"/>
        <v>35</v>
      </c>
      <c r="F789" s="31" t="s">
        <v>34</v>
      </c>
      <c r="G789" s="28">
        <v>5.9</v>
      </c>
      <c r="H789" s="27" t="s">
        <v>31</v>
      </c>
      <c r="I789" s="32"/>
      <c r="J789" s="32" t="s">
        <v>33</v>
      </c>
      <c r="K789" s="59">
        <v>21</v>
      </c>
      <c r="L789" s="68">
        <v>7062</v>
      </c>
      <c r="R789" s="99"/>
    </row>
    <row r="790" spans="1:18" ht="12.75" hidden="1">
      <c r="A790" s="67">
        <v>2317</v>
      </c>
      <c r="B790" s="60">
        <f t="shared" si="33"/>
      </c>
      <c r="C790" s="27" t="s">
        <v>30</v>
      </c>
      <c r="D790" s="28">
        <v>23.16</v>
      </c>
      <c r="E790" s="30">
        <f t="shared" si="34"/>
        <v>33.82</v>
      </c>
      <c r="F790" s="31" t="s">
        <v>34</v>
      </c>
      <c r="G790" s="28">
        <v>5.33</v>
      </c>
      <c r="H790" s="27" t="s">
        <v>31</v>
      </c>
      <c r="I790" s="27" t="s">
        <v>254</v>
      </c>
      <c r="J790" s="27" t="s">
        <v>33</v>
      </c>
      <c r="K790" s="27"/>
      <c r="L790" s="68"/>
      <c r="R790" s="99"/>
    </row>
    <row r="791" spans="1:18" ht="12.75" hidden="1">
      <c r="A791" s="70" t="s">
        <v>570</v>
      </c>
      <c r="B791" s="60">
        <f t="shared" si="33"/>
      </c>
      <c r="C791" s="27" t="s">
        <v>30</v>
      </c>
      <c r="D791" s="40">
        <v>23</v>
      </c>
      <c r="E791" s="30">
        <f t="shared" si="34"/>
        <v>36</v>
      </c>
      <c r="F791" s="31" t="s">
        <v>34</v>
      </c>
      <c r="G791" s="40">
        <v>6.5</v>
      </c>
      <c r="H791" s="27" t="s">
        <v>31</v>
      </c>
      <c r="I791" s="32"/>
      <c r="J791" s="32" t="s">
        <v>33</v>
      </c>
      <c r="K791" s="32"/>
      <c r="L791" s="68"/>
      <c r="R791" s="99"/>
    </row>
    <row r="792" spans="1:18" ht="12.75" hidden="1">
      <c r="A792" s="70" t="s">
        <v>593</v>
      </c>
      <c r="B792" s="60">
        <f t="shared" si="33"/>
      </c>
      <c r="C792" s="27" t="s">
        <v>30</v>
      </c>
      <c r="D792" s="40">
        <v>23</v>
      </c>
      <c r="E792" s="30">
        <f t="shared" si="34"/>
        <v>28</v>
      </c>
      <c r="F792" s="31" t="s">
        <v>34</v>
      </c>
      <c r="G792" s="40">
        <v>2.5</v>
      </c>
      <c r="H792" s="27" t="s">
        <v>31</v>
      </c>
      <c r="I792" s="32"/>
      <c r="J792" s="32" t="s">
        <v>33</v>
      </c>
      <c r="K792" s="32"/>
      <c r="L792" s="68"/>
      <c r="R792" s="99"/>
    </row>
    <row r="793" spans="1:18" ht="12.75" hidden="1">
      <c r="A793" s="70" t="s">
        <v>787</v>
      </c>
      <c r="B793" s="60">
        <f t="shared" si="33"/>
      </c>
      <c r="C793" s="27" t="s">
        <v>30</v>
      </c>
      <c r="D793" s="40">
        <v>23</v>
      </c>
      <c r="E793" s="30">
        <f t="shared" si="34"/>
        <v>29</v>
      </c>
      <c r="F793" s="31" t="s">
        <v>34</v>
      </c>
      <c r="G793" s="40">
        <v>3</v>
      </c>
      <c r="H793" s="27" t="s">
        <v>31</v>
      </c>
      <c r="I793" s="32"/>
      <c r="J793" s="32" t="s">
        <v>33</v>
      </c>
      <c r="K793" s="32"/>
      <c r="L793" s="68"/>
      <c r="R793" s="99"/>
    </row>
    <row r="794" spans="1:18" ht="12.75" hidden="1">
      <c r="A794" s="70" t="s">
        <v>829</v>
      </c>
      <c r="B794" s="60">
        <f t="shared" si="33"/>
      </c>
      <c r="C794" s="27" t="s">
        <v>30</v>
      </c>
      <c r="D794" s="40">
        <v>23</v>
      </c>
      <c r="E794" s="30">
        <f t="shared" si="34"/>
        <v>27</v>
      </c>
      <c r="F794" s="31" t="s">
        <v>34</v>
      </c>
      <c r="G794" s="40">
        <v>2</v>
      </c>
      <c r="H794" s="27" t="s">
        <v>31</v>
      </c>
      <c r="I794" s="32"/>
      <c r="J794" s="32" t="s">
        <v>33</v>
      </c>
      <c r="K794" s="32"/>
      <c r="L794" s="68"/>
      <c r="R794" s="99"/>
    </row>
    <row r="795" spans="1:18" ht="12.75" hidden="1">
      <c r="A795" s="70" t="s">
        <v>621</v>
      </c>
      <c r="B795" s="60">
        <f t="shared" si="33"/>
      </c>
      <c r="C795" s="27" t="s">
        <v>30</v>
      </c>
      <c r="D795" s="40">
        <v>22.3</v>
      </c>
      <c r="E795" s="30">
        <f t="shared" si="34"/>
        <v>27.1</v>
      </c>
      <c r="F795" s="31" t="s">
        <v>34</v>
      </c>
      <c r="G795" s="40">
        <v>2.4</v>
      </c>
      <c r="H795" s="27" t="s">
        <v>31</v>
      </c>
      <c r="I795" s="32"/>
      <c r="J795" s="32" t="s">
        <v>33</v>
      </c>
      <c r="K795" s="32"/>
      <c r="L795" s="68"/>
      <c r="R795" s="98"/>
    </row>
    <row r="796" spans="1:18" ht="12.75" hidden="1">
      <c r="A796" s="70" t="s">
        <v>615</v>
      </c>
      <c r="B796" s="60">
        <f t="shared" si="33"/>
      </c>
      <c r="C796" s="27" t="s">
        <v>30</v>
      </c>
      <c r="D796" s="40">
        <v>22.2</v>
      </c>
      <c r="E796" s="30">
        <f t="shared" si="34"/>
        <v>28.2</v>
      </c>
      <c r="F796" s="31" t="s">
        <v>34</v>
      </c>
      <c r="G796" s="40">
        <v>3</v>
      </c>
      <c r="H796" s="27" t="s">
        <v>31</v>
      </c>
      <c r="I796" s="32"/>
      <c r="J796" s="32" t="s">
        <v>33</v>
      </c>
      <c r="K796" s="32"/>
      <c r="L796" s="68"/>
      <c r="R796" s="98"/>
    </row>
    <row r="797" spans="1:18" ht="12.75" hidden="1">
      <c r="A797" s="70" t="s">
        <v>568</v>
      </c>
      <c r="B797" s="60">
        <f aca="true" t="shared" si="35" ref="B797:B860">IF(G797=$D$5,IF(D797&lt;$E$23,IF(I797&lt;&gt;0,1,""),""),"")</f>
      </c>
      <c r="C797" s="27" t="s">
        <v>30</v>
      </c>
      <c r="D797" s="40">
        <v>22</v>
      </c>
      <c r="E797" s="30">
        <f t="shared" si="34"/>
        <v>30</v>
      </c>
      <c r="F797" s="31" t="s">
        <v>34</v>
      </c>
      <c r="G797" s="40">
        <v>4</v>
      </c>
      <c r="H797" s="27" t="s">
        <v>31</v>
      </c>
      <c r="I797" s="32"/>
      <c r="J797" s="32" t="s">
        <v>33</v>
      </c>
      <c r="K797" s="32"/>
      <c r="L797" s="68"/>
      <c r="R797" s="98"/>
    </row>
    <row r="798" spans="1:18" ht="12.75" hidden="1">
      <c r="A798" s="70" t="s">
        <v>633</v>
      </c>
      <c r="B798" s="60">
        <f t="shared" si="35"/>
      </c>
      <c r="C798" s="27" t="s">
        <v>30</v>
      </c>
      <c r="D798" s="40">
        <v>22</v>
      </c>
      <c r="E798" s="30">
        <f t="shared" si="34"/>
        <v>28</v>
      </c>
      <c r="F798" s="31" t="s">
        <v>34</v>
      </c>
      <c r="G798" s="40">
        <v>3</v>
      </c>
      <c r="H798" s="27" t="s">
        <v>31</v>
      </c>
      <c r="I798" s="32"/>
      <c r="J798" s="32" t="s">
        <v>33</v>
      </c>
      <c r="K798" s="32"/>
      <c r="L798" s="68"/>
      <c r="R798" s="98"/>
    </row>
    <row r="799" spans="1:18" ht="12.75" hidden="1">
      <c r="A799" s="70" t="s">
        <v>667</v>
      </c>
      <c r="B799" s="60">
        <f t="shared" si="35"/>
      </c>
      <c r="C799" s="27" t="s">
        <v>30</v>
      </c>
      <c r="D799" s="40">
        <v>22</v>
      </c>
      <c r="E799" s="30">
        <f t="shared" si="34"/>
        <v>26</v>
      </c>
      <c r="F799" s="31" t="s">
        <v>34</v>
      </c>
      <c r="G799" s="40">
        <v>2</v>
      </c>
      <c r="H799" s="27" t="s">
        <v>31</v>
      </c>
      <c r="I799" s="32"/>
      <c r="J799" s="32" t="s">
        <v>33</v>
      </c>
      <c r="K799" s="32"/>
      <c r="L799" s="68"/>
      <c r="R799" s="98"/>
    </row>
    <row r="800" spans="1:18" ht="12.75" hidden="1">
      <c r="A800" s="70" t="s">
        <v>753</v>
      </c>
      <c r="B800" s="60">
        <f t="shared" si="35"/>
      </c>
      <c r="C800" s="27" t="s">
        <v>30</v>
      </c>
      <c r="D800" s="40">
        <v>22</v>
      </c>
      <c r="E800" s="30">
        <f t="shared" si="34"/>
        <v>31</v>
      </c>
      <c r="F800" s="31" t="s">
        <v>34</v>
      </c>
      <c r="G800" s="40">
        <v>4.5</v>
      </c>
      <c r="H800" s="27" t="s">
        <v>31</v>
      </c>
      <c r="I800" s="32"/>
      <c r="J800" s="32" t="s">
        <v>33</v>
      </c>
      <c r="K800" s="32"/>
      <c r="L800" s="68"/>
      <c r="R800" s="98"/>
    </row>
    <row r="801" spans="1:18" ht="12.75" hidden="1">
      <c r="A801" s="67">
        <v>2020</v>
      </c>
      <c r="B801" s="60">
        <f t="shared" si="35"/>
      </c>
      <c r="C801" s="27" t="s">
        <v>30</v>
      </c>
      <c r="D801" s="28">
        <v>21.95</v>
      </c>
      <c r="E801" s="30">
        <f t="shared" si="34"/>
        <v>25.509999999999998</v>
      </c>
      <c r="F801" s="31" t="s">
        <v>34</v>
      </c>
      <c r="G801" s="28">
        <v>1.78</v>
      </c>
      <c r="H801" s="27" t="s">
        <v>31</v>
      </c>
      <c r="I801" s="32" t="s">
        <v>54</v>
      </c>
      <c r="J801" s="32" t="s">
        <v>33</v>
      </c>
      <c r="K801" s="32"/>
      <c r="L801" s="68"/>
      <c r="R801" s="99"/>
    </row>
    <row r="802" spans="1:18" ht="12.75" hidden="1">
      <c r="A802" s="67">
        <v>2911</v>
      </c>
      <c r="B802" s="60">
        <f t="shared" si="35"/>
      </c>
      <c r="C802" s="27" t="s">
        <v>30</v>
      </c>
      <c r="D802" s="28">
        <v>21.92</v>
      </c>
      <c r="E802" s="30">
        <f t="shared" si="34"/>
        <v>27.82</v>
      </c>
      <c r="F802" s="31" t="s">
        <v>34</v>
      </c>
      <c r="G802" s="28">
        <v>2.95</v>
      </c>
      <c r="H802" s="37" t="s">
        <v>384</v>
      </c>
      <c r="I802" s="27" t="s">
        <v>391</v>
      </c>
      <c r="J802" s="27" t="s">
        <v>33</v>
      </c>
      <c r="K802" s="27"/>
      <c r="L802" s="68"/>
      <c r="R802" s="99"/>
    </row>
    <row r="803" spans="1:18" ht="12.75" hidden="1">
      <c r="A803" s="67">
        <v>2118</v>
      </c>
      <c r="B803" s="60">
        <f t="shared" si="35"/>
      </c>
      <c r="C803" s="27" t="s">
        <v>30</v>
      </c>
      <c r="D803" s="28">
        <v>21.89</v>
      </c>
      <c r="E803" s="30">
        <f t="shared" si="34"/>
        <v>27.130000000000003</v>
      </c>
      <c r="F803" s="31" t="s">
        <v>34</v>
      </c>
      <c r="G803" s="28">
        <v>2.62</v>
      </c>
      <c r="H803" s="27" t="s">
        <v>31</v>
      </c>
      <c r="I803" s="27" t="s">
        <v>101</v>
      </c>
      <c r="J803" s="27" t="s">
        <v>33</v>
      </c>
      <c r="K803" s="27"/>
      <c r="L803" s="68"/>
      <c r="R803" s="99"/>
    </row>
    <row r="804" spans="1:18" ht="12.75" hidden="1">
      <c r="A804" s="67">
        <v>2212</v>
      </c>
      <c r="B804" s="60">
        <f t="shared" si="35"/>
        <v>1</v>
      </c>
      <c r="C804" s="27" t="s">
        <v>30</v>
      </c>
      <c r="D804" s="28">
        <v>21.82</v>
      </c>
      <c r="E804" s="30">
        <f t="shared" si="34"/>
        <v>28.88</v>
      </c>
      <c r="F804" s="31" t="s">
        <v>34</v>
      </c>
      <c r="G804" s="28">
        <v>3.53</v>
      </c>
      <c r="H804" s="27" t="s">
        <v>31</v>
      </c>
      <c r="I804" s="32" t="s">
        <v>173</v>
      </c>
      <c r="J804" s="32" t="s">
        <v>33</v>
      </c>
      <c r="K804" s="32"/>
      <c r="L804" s="68"/>
      <c r="R804" s="99"/>
    </row>
    <row r="805" spans="1:18" ht="12.75" hidden="1">
      <c r="A805" s="67">
        <v>2316</v>
      </c>
      <c r="B805" s="60">
        <f t="shared" si="35"/>
      </c>
      <c r="C805" s="27" t="s">
        <v>30</v>
      </c>
      <c r="D805" s="28">
        <v>21.59</v>
      </c>
      <c r="E805" s="30">
        <f t="shared" si="34"/>
        <v>32.25</v>
      </c>
      <c r="F805" s="31" t="s">
        <v>34</v>
      </c>
      <c r="G805" s="28">
        <v>5.33</v>
      </c>
      <c r="H805" s="27" t="s">
        <v>31</v>
      </c>
      <c r="I805" s="27" t="s">
        <v>253</v>
      </c>
      <c r="J805" s="27" t="s">
        <v>33</v>
      </c>
      <c r="K805" s="27"/>
      <c r="L805" s="68"/>
      <c r="R805" s="98"/>
    </row>
    <row r="806" spans="1:18" ht="12.75" hidden="1">
      <c r="A806" s="67">
        <v>5984</v>
      </c>
      <c r="B806" s="60">
        <f t="shared" si="35"/>
      </c>
      <c r="C806" s="27" t="s">
        <v>30</v>
      </c>
      <c r="D806" s="28">
        <v>21.5</v>
      </c>
      <c r="E806" s="30">
        <f t="shared" si="34"/>
        <v>28.3</v>
      </c>
      <c r="F806" s="31" t="s">
        <v>34</v>
      </c>
      <c r="G806" s="28">
        <v>3.4</v>
      </c>
      <c r="H806" s="27" t="s">
        <v>31</v>
      </c>
      <c r="I806" s="27"/>
      <c r="J806" s="27" t="s">
        <v>33</v>
      </c>
      <c r="K806" s="27">
        <v>60</v>
      </c>
      <c r="L806" s="68">
        <v>2212</v>
      </c>
      <c r="R806" s="99"/>
    </row>
    <row r="807" spans="1:18" ht="12.75" hidden="1">
      <c r="A807" s="70" t="s">
        <v>499</v>
      </c>
      <c r="B807" s="60">
        <f t="shared" si="35"/>
      </c>
      <c r="C807" s="27" t="s">
        <v>30</v>
      </c>
      <c r="D807" s="40">
        <v>21.5</v>
      </c>
      <c r="E807" s="30">
        <f t="shared" si="34"/>
        <v>24.5</v>
      </c>
      <c r="F807" s="31" t="s">
        <v>34</v>
      </c>
      <c r="G807" s="40">
        <v>1.5</v>
      </c>
      <c r="H807" s="27" t="s">
        <v>31</v>
      </c>
      <c r="I807" s="32"/>
      <c r="J807" s="32" t="s">
        <v>33</v>
      </c>
      <c r="K807" s="32"/>
      <c r="L807" s="68"/>
      <c r="R807" s="99"/>
    </row>
    <row r="808" spans="1:18" ht="12.75" hidden="1">
      <c r="A808" s="70" t="s">
        <v>871</v>
      </c>
      <c r="B808" s="60">
        <f t="shared" si="35"/>
      </c>
      <c r="C808" s="27" t="s">
        <v>30</v>
      </c>
      <c r="D808" s="40">
        <v>21.5</v>
      </c>
      <c r="E808" s="30">
        <f t="shared" si="34"/>
        <v>27.9</v>
      </c>
      <c r="F808" s="31" t="s">
        <v>34</v>
      </c>
      <c r="G808" s="40">
        <v>3.2</v>
      </c>
      <c r="H808" s="27" t="s">
        <v>31</v>
      </c>
      <c r="I808" s="32"/>
      <c r="J808" s="32" t="s">
        <v>33</v>
      </c>
      <c r="K808" s="32"/>
      <c r="L808" s="68"/>
      <c r="R808" s="99"/>
    </row>
    <row r="809" spans="1:18" ht="12.75" hidden="1">
      <c r="A809" s="70" t="s">
        <v>878</v>
      </c>
      <c r="B809" s="60">
        <f t="shared" si="35"/>
      </c>
      <c r="C809" s="27" t="s">
        <v>30</v>
      </c>
      <c r="D809" s="40">
        <v>21.5</v>
      </c>
      <c r="E809" s="30">
        <f t="shared" si="34"/>
        <v>26.1</v>
      </c>
      <c r="F809" s="31" t="s">
        <v>34</v>
      </c>
      <c r="G809" s="40">
        <v>2.3</v>
      </c>
      <c r="H809" s="27" t="s">
        <v>31</v>
      </c>
      <c r="I809" s="32"/>
      <c r="J809" s="32" t="s">
        <v>33</v>
      </c>
      <c r="K809" s="32"/>
      <c r="L809" s="68"/>
      <c r="R809" s="99"/>
    </row>
    <row r="810" spans="1:18" ht="12.75" hidden="1">
      <c r="A810" s="70" t="s">
        <v>582</v>
      </c>
      <c r="B810" s="60">
        <f t="shared" si="35"/>
      </c>
      <c r="C810" s="27" t="s">
        <v>30</v>
      </c>
      <c r="D810" s="40">
        <v>21.3</v>
      </c>
      <c r="E810" s="30">
        <f aca="true" t="shared" si="36" ref="E810:E873">D810+(G810*2)</f>
        <v>27.3</v>
      </c>
      <c r="F810" s="31" t="s">
        <v>34</v>
      </c>
      <c r="G810" s="40">
        <v>3</v>
      </c>
      <c r="H810" s="27" t="s">
        <v>31</v>
      </c>
      <c r="I810" s="32"/>
      <c r="J810" s="32" t="s">
        <v>33</v>
      </c>
      <c r="K810" s="32"/>
      <c r="L810" s="68"/>
      <c r="R810" s="98"/>
    </row>
    <row r="811" spans="1:18" ht="12.75" hidden="1">
      <c r="A811" s="67">
        <v>9478</v>
      </c>
      <c r="B811" s="60">
        <f t="shared" si="35"/>
      </c>
      <c r="C811" s="27" t="s">
        <v>30</v>
      </c>
      <c r="D811" s="28">
        <v>21</v>
      </c>
      <c r="E811" s="30">
        <f t="shared" si="36"/>
        <v>27</v>
      </c>
      <c r="F811" s="31" t="s">
        <v>34</v>
      </c>
      <c r="G811" s="28">
        <v>3</v>
      </c>
      <c r="H811" s="27" t="s">
        <v>31</v>
      </c>
      <c r="I811" s="32"/>
      <c r="J811" s="32" t="s">
        <v>33</v>
      </c>
      <c r="K811" s="32"/>
      <c r="L811" s="68"/>
      <c r="R811" s="99"/>
    </row>
    <row r="812" spans="1:18" ht="12.75" hidden="1">
      <c r="A812" s="70" t="s">
        <v>589</v>
      </c>
      <c r="B812" s="60">
        <f t="shared" si="35"/>
      </c>
      <c r="C812" s="27" t="s">
        <v>30</v>
      </c>
      <c r="D812" s="40">
        <v>21</v>
      </c>
      <c r="E812" s="30">
        <f t="shared" si="36"/>
        <v>26</v>
      </c>
      <c r="F812" s="31" t="s">
        <v>34</v>
      </c>
      <c r="G812" s="40">
        <v>2.5</v>
      </c>
      <c r="H812" s="27" t="s">
        <v>31</v>
      </c>
      <c r="I812" s="32"/>
      <c r="J812" s="32" t="s">
        <v>33</v>
      </c>
      <c r="K812" s="32"/>
      <c r="L812" s="68"/>
      <c r="R812" s="99"/>
    </row>
    <row r="813" spans="1:18" ht="12.75" hidden="1">
      <c r="A813" s="70" t="s">
        <v>597</v>
      </c>
      <c r="B813" s="60">
        <f t="shared" si="35"/>
      </c>
      <c r="C813" s="27" t="s">
        <v>30</v>
      </c>
      <c r="D813" s="40">
        <v>21</v>
      </c>
      <c r="E813" s="30">
        <f t="shared" si="36"/>
        <v>25</v>
      </c>
      <c r="F813" s="31" t="s">
        <v>34</v>
      </c>
      <c r="G813" s="40">
        <v>2</v>
      </c>
      <c r="H813" s="27" t="s">
        <v>31</v>
      </c>
      <c r="I813" s="32"/>
      <c r="J813" s="32" t="s">
        <v>33</v>
      </c>
      <c r="K813" s="32"/>
      <c r="L813" s="68"/>
      <c r="R813" s="98"/>
    </row>
    <row r="814" spans="1:18" ht="12.75" hidden="1">
      <c r="A814" s="70" t="s">
        <v>823</v>
      </c>
      <c r="B814" s="60">
        <f t="shared" si="35"/>
      </c>
      <c r="C814" s="27" t="s">
        <v>30</v>
      </c>
      <c r="D814" s="40">
        <v>21</v>
      </c>
      <c r="E814" s="30">
        <f t="shared" si="36"/>
        <v>27</v>
      </c>
      <c r="F814" s="31" t="s">
        <v>34</v>
      </c>
      <c r="G814" s="40">
        <v>3</v>
      </c>
      <c r="H814" s="27" t="s">
        <v>31</v>
      </c>
      <c r="I814" s="32"/>
      <c r="J814" s="32" t="s">
        <v>33</v>
      </c>
      <c r="K814" s="32"/>
      <c r="L814" s="68"/>
      <c r="R814" s="98"/>
    </row>
    <row r="815" spans="1:18" ht="12.75" hidden="1">
      <c r="A815" s="70" t="s">
        <v>511</v>
      </c>
      <c r="B815" s="60">
        <f t="shared" si="35"/>
      </c>
      <c r="C815" s="27" t="s">
        <v>30</v>
      </c>
      <c r="D815" s="40">
        <v>20.6</v>
      </c>
      <c r="E815" s="30">
        <f t="shared" si="36"/>
        <v>26.6</v>
      </c>
      <c r="F815" s="31" t="s">
        <v>34</v>
      </c>
      <c r="G815" s="40">
        <v>3</v>
      </c>
      <c r="H815" s="27" t="s">
        <v>31</v>
      </c>
      <c r="I815" s="32"/>
      <c r="J815" s="32" t="s">
        <v>33</v>
      </c>
      <c r="K815" s="32"/>
      <c r="L815" s="68"/>
      <c r="R815" s="98"/>
    </row>
    <row r="816" spans="1:18" ht="12.75" hidden="1">
      <c r="A816" s="67">
        <v>2019</v>
      </c>
      <c r="B816" s="60">
        <f t="shared" si="35"/>
      </c>
      <c r="C816" s="27" t="s">
        <v>30</v>
      </c>
      <c r="D816" s="28">
        <v>20.35</v>
      </c>
      <c r="E816" s="30">
        <f t="shared" si="36"/>
        <v>23.91</v>
      </c>
      <c r="F816" s="31" t="s">
        <v>34</v>
      </c>
      <c r="G816" s="28">
        <v>1.78</v>
      </c>
      <c r="H816" s="27" t="s">
        <v>31</v>
      </c>
      <c r="I816" s="32" t="s">
        <v>53</v>
      </c>
      <c r="J816" s="32" t="s">
        <v>33</v>
      </c>
      <c r="K816" s="32"/>
      <c r="L816" s="68"/>
      <c r="R816" s="98"/>
    </row>
    <row r="817" spans="1:18" ht="12.75" hidden="1">
      <c r="A817" s="70" t="s">
        <v>909</v>
      </c>
      <c r="B817" s="60">
        <f t="shared" si="35"/>
      </c>
      <c r="C817" s="27" t="s">
        <v>30</v>
      </c>
      <c r="D817" s="40">
        <v>20.3</v>
      </c>
      <c r="E817" s="30">
        <f t="shared" si="36"/>
        <v>22.3</v>
      </c>
      <c r="F817" s="31" t="s">
        <v>34</v>
      </c>
      <c r="G817" s="40">
        <v>1</v>
      </c>
      <c r="H817" s="27" t="s">
        <v>31</v>
      </c>
      <c r="I817" s="32"/>
      <c r="J817" s="32" t="s">
        <v>33</v>
      </c>
      <c r="K817" s="32"/>
      <c r="L817" s="68"/>
      <c r="R817" s="98"/>
    </row>
    <row r="818" spans="1:18" ht="12.75" hidden="1">
      <c r="A818" s="70" t="s">
        <v>911</v>
      </c>
      <c r="B818" s="60">
        <f t="shared" si="35"/>
      </c>
      <c r="C818" s="27" t="s">
        <v>30</v>
      </c>
      <c r="D818" s="40">
        <v>20.3</v>
      </c>
      <c r="E818" s="30">
        <f t="shared" si="36"/>
        <v>22.3</v>
      </c>
      <c r="F818" s="31" t="s">
        <v>34</v>
      </c>
      <c r="G818" s="40">
        <v>1</v>
      </c>
      <c r="H818" s="27" t="s">
        <v>31</v>
      </c>
      <c r="I818" s="32"/>
      <c r="J818" s="32" t="s">
        <v>33</v>
      </c>
      <c r="K818" s="32"/>
      <c r="L818" s="68"/>
      <c r="R818" s="99"/>
    </row>
    <row r="819" spans="1:18" ht="12.75" hidden="1">
      <c r="A819" s="67">
        <v>2117</v>
      </c>
      <c r="B819" s="60">
        <f t="shared" si="35"/>
      </c>
      <c r="C819" s="27" t="s">
        <v>30</v>
      </c>
      <c r="D819" s="28">
        <v>20.29</v>
      </c>
      <c r="E819" s="30">
        <f t="shared" si="36"/>
        <v>25.53</v>
      </c>
      <c r="F819" s="31" t="s">
        <v>34</v>
      </c>
      <c r="G819" s="28">
        <v>2.62</v>
      </c>
      <c r="H819" s="27" t="s">
        <v>31</v>
      </c>
      <c r="I819" s="32" t="s">
        <v>100</v>
      </c>
      <c r="J819" s="32" t="s">
        <v>33</v>
      </c>
      <c r="K819" s="32"/>
      <c r="L819" s="68"/>
      <c r="R819" s="99"/>
    </row>
    <row r="820" spans="1:18" ht="12.75" hidden="1">
      <c r="A820" s="67">
        <v>2211</v>
      </c>
      <c r="B820" s="60">
        <f t="shared" si="35"/>
        <v>1</v>
      </c>
      <c r="C820" s="27" t="s">
        <v>30</v>
      </c>
      <c r="D820" s="28">
        <v>20.22</v>
      </c>
      <c r="E820" s="30">
        <f t="shared" si="36"/>
        <v>27.279999999999998</v>
      </c>
      <c r="F820" s="31" t="s">
        <v>34</v>
      </c>
      <c r="G820" s="28">
        <v>3.53</v>
      </c>
      <c r="H820" s="27" t="s">
        <v>31</v>
      </c>
      <c r="I820" s="32" t="s">
        <v>172</v>
      </c>
      <c r="J820" s="32" t="s">
        <v>33</v>
      </c>
      <c r="K820" s="32"/>
      <c r="L820" s="68"/>
      <c r="R820" s="99"/>
    </row>
    <row r="821" spans="1:18" ht="12.75" hidden="1">
      <c r="A821" s="67">
        <v>5511</v>
      </c>
      <c r="B821" s="60">
        <f t="shared" si="35"/>
      </c>
      <c r="C821" s="27" t="s">
        <v>30</v>
      </c>
      <c r="D821" s="28">
        <v>20</v>
      </c>
      <c r="E821" s="30">
        <f t="shared" si="36"/>
        <v>28</v>
      </c>
      <c r="F821" s="31" t="s">
        <v>34</v>
      </c>
      <c r="G821" s="28">
        <v>4</v>
      </c>
      <c r="H821" s="27" t="s">
        <v>31</v>
      </c>
      <c r="I821" s="32"/>
      <c r="J821" s="32" t="s">
        <v>33</v>
      </c>
      <c r="K821" s="32">
        <v>36</v>
      </c>
      <c r="L821" s="68">
        <v>7019</v>
      </c>
      <c r="R821" s="99"/>
    </row>
    <row r="822" spans="1:18" ht="12.75" hidden="1">
      <c r="A822" s="67">
        <v>5512</v>
      </c>
      <c r="B822" s="60">
        <f t="shared" si="35"/>
      </c>
      <c r="C822" s="27" t="s">
        <v>30</v>
      </c>
      <c r="D822" s="28">
        <v>20</v>
      </c>
      <c r="E822" s="30">
        <f t="shared" si="36"/>
        <v>26</v>
      </c>
      <c r="F822" s="31" t="s">
        <v>34</v>
      </c>
      <c r="G822" s="28">
        <v>3</v>
      </c>
      <c r="H822" s="27" t="s">
        <v>31</v>
      </c>
      <c r="I822" s="32"/>
      <c r="J822" s="32" t="s">
        <v>33</v>
      </c>
      <c r="K822" s="32">
        <v>114</v>
      </c>
      <c r="L822" s="68">
        <v>7020</v>
      </c>
      <c r="R822" s="99"/>
    </row>
    <row r="823" spans="1:18" ht="12.75" hidden="1">
      <c r="A823" s="67">
        <v>6026</v>
      </c>
      <c r="B823" s="60">
        <f t="shared" si="35"/>
      </c>
      <c r="C823" s="27" t="s">
        <v>30</v>
      </c>
      <c r="D823" s="28">
        <v>20</v>
      </c>
      <c r="E823" s="30">
        <f t="shared" si="36"/>
        <v>24</v>
      </c>
      <c r="F823" s="31" t="s">
        <v>34</v>
      </c>
      <c r="G823" s="28">
        <v>2</v>
      </c>
      <c r="H823" s="27" t="s">
        <v>31</v>
      </c>
      <c r="I823" s="32"/>
      <c r="J823" s="32" t="s">
        <v>33</v>
      </c>
      <c r="K823" s="32">
        <v>62</v>
      </c>
      <c r="L823" s="68">
        <v>7091</v>
      </c>
      <c r="R823" s="98"/>
    </row>
    <row r="824" spans="1:18" ht="12.75" hidden="1">
      <c r="A824" s="70" t="s">
        <v>449</v>
      </c>
      <c r="B824" s="60">
        <f t="shared" si="35"/>
      </c>
      <c r="C824" s="27" t="s">
        <v>30</v>
      </c>
      <c r="D824" s="40">
        <v>20</v>
      </c>
      <c r="E824" s="30">
        <f t="shared" si="36"/>
        <v>28</v>
      </c>
      <c r="F824" s="31" t="s">
        <v>34</v>
      </c>
      <c r="G824" s="40">
        <v>4</v>
      </c>
      <c r="H824" s="27" t="s">
        <v>31</v>
      </c>
      <c r="I824" s="32"/>
      <c r="J824" s="32" t="s">
        <v>33</v>
      </c>
      <c r="K824" s="32"/>
      <c r="L824" s="68"/>
      <c r="R824" s="98"/>
    </row>
    <row r="825" spans="1:18" ht="12.75" hidden="1">
      <c r="A825" s="70" t="s">
        <v>472</v>
      </c>
      <c r="B825" s="60">
        <f t="shared" si="35"/>
      </c>
      <c r="C825" s="27" t="s">
        <v>30</v>
      </c>
      <c r="D825" s="40">
        <v>20</v>
      </c>
      <c r="E825" s="30">
        <f t="shared" si="36"/>
        <v>24</v>
      </c>
      <c r="F825" s="31" t="s">
        <v>34</v>
      </c>
      <c r="G825" s="40">
        <v>2</v>
      </c>
      <c r="H825" s="27" t="s">
        <v>31</v>
      </c>
      <c r="I825" s="32"/>
      <c r="J825" s="32" t="s">
        <v>33</v>
      </c>
      <c r="K825" s="32"/>
      <c r="L825" s="68"/>
      <c r="R825" s="99"/>
    </row>
    <row r="826" spans="1:18" ht="12.75" hidden="1">
      <c r="A826" s="70" t="s">
        <v>692</v>
      </c>
      <c r="B826" s="60">
        <f t="shared" si="35"/>
      </c>
      <c r="C826" s="27" t="s">
        <v>30</v>
      </c>
      <c r="D826" s="40">
        <v>20</v>
      </c>
      <c r="E826" s="30">
        <f t="shared" si="36"/>
        <v>25</v>
      </c>
      <c r="F826" s="31" t="s">
        <v>34</v>
      </c>
      <c r="G826" s="40">
        <v>2.5</v>
      </c>
      <c r="H826" s="27" t="s">
        <v>31</v>
      </c>
      <c r="I826" s="32"/>
      <c r="J826" s="32" t="s">
        <v>33</v>
      </c>
      <c r="K826" s="32"/>
      <c r="L826" s="68"/>
      <c r="R826" s="99"/>
    </row>
    <row r="827" spans="1:18" ht="12.75" hidden="1">
      <c r="A827" s="70" t="s">
        <v>703</v>
      </c>
      <c r="B827" s="60">
        <f t="shared" si="35"/>
      </c>
      <c r="C827" s="27" t="s">
        <v>30</v>
      </c>
      <c r="D827" s="40">
        <v>20</v>
      </c>
      <c r="E827" s="30">
        <f t="shared" si="36"/>
        <v>26</v>
      </c>
      <c r="F827" s="31" t="s">
        <v>34</v>
      </c>
      <c r="G827" s="40">
        <v>3</v>
      </c>
      <c r="H827" s="27" t="s">
        <v>31</v>
      </c>
      <c r="I827" s="32"/>
      <c r="J827" s="32" t="s">
        <v>33</v>
      </c>
      <c r="K827" s="32"/>
      <c r="L827" s="68"/>
      <c r="R827" s="98"/>
    </row>
    <row r="828" spans="1:18" ht="12.75" hidden="1">
      <c r="A828" s="70" t="s">
        <v>852</v>
      </c>
      <c r="B828" s="60">
        <f t="shared" si="35"/>
      </c>
      <c r="C828" s="27" t="s">
        <v>30</v>
      </c>
      <c r="D828" s="40">
        <v>20</v>
      </c>
      <c r="E828" s="30">
        <f t="shared" si="36"/>
        <v>23</v>
      </c>
      <c r="F828" s="31" t="s">
        <v>34</v>
      </c>
      <c r="G828" s="40">
        <v>1.5</v>
      </c>
      <c r="H828" s="27" t="s">
        <v>31</v>
      </c>
      <c r="I828" s="32"/>
      <c r="J828" s="32" t="s">
        <v>33</v>
      </c>
      <c r="K828" s="32"/>
      <c r="L828" s="68"/>
      <c r="R828" s="98"/>
    </row>
    <row r="829" spans="1:18" ht="12.75" hidden="1">
      <c r="A829" s="67">
        <v>2315</v>
      </c>
      <c r="B829" s="60">
        <f t="shared" si="35"/>
      </c>
      <c r="C829" s="27" t="s">
        <v>30</v>
      </c>
      <c r="D829" s="28">
        <v>19.99</v>
      </c>
      <c r="E829" s="30">
        <f t="shared" si="36"/>
        <v>30.65</v>
      </c>
      <c r="F829" s="31" t="s">
        <v>34</v>
      </c>
      <c r="G829" s="28">
        <v>5.33</v>
      </c>
      <c r="H829" s="27" t="s">
        <v>31</v>
      </c>
      <c r="I829" s="27" t="s">
        <v>252</v>
      </c>
      <c r="J829" s="27" t="s">
        <v>33</v>
      </c>
      <c r="K829" s="27"/>
      <c r="L829" s="68"/>
      <c r="R829" s="98"/>
    </row>
    <row r="830" spans="1:18" ht="12.75" hidden="1">
      <c r="A830" s="67">
        <v>5121</v>
      </c>
      <c r="B830" s="60">
        <f t="shared" si="35"/>
      </c>
      <c r="C830" s="27" t="s">
        <v>30</v>
      </c>
      <c r="D830" s="28">
        <v>19.5</v>
      </c>
      <c r="E830" s="30">
        <f t="shared" si="36"/>
        <v>25.5</v>
      </c>
      <c r="F830" s="31" t="s">
        <v>34</v>
      </c>
      <c r="G830" s="28">
        <v>3</v>
      </c>
      <c r="H830" s="27" t="s">
        <v>31</v>
      </c>
      <c r="I830" s="32" t="s">
        <v>407</v>
      </c>
      <c r="J830" s="32" t="s">
        <v>33</v>
      </c>
      <c r="K830" s="32">
        <v>119</v>
      </c>
      <c r="L830" s="68">
        <v>7012</v>
      </c>
      <c r="R830" s="99"/>
    </row>
    <row r="831" spans="1:18" ht="12.75" hidden="1">
      <c r="A831" s="70" t="s">
        <v>445</v>
      </c>
      <c r="B831" s="60">
        <f t="shared" si="35"/>
      </c>
      <c r="C831" s="27" t="s">
        <v>30</v>
      </c>
      <c r="D831" s="40">
        <v>19.5</v>
      </c>
      <c r="E831" s="30">
        <f t="shared" si="36"/>
        <v>25.5</v>
      </c>
      <c r="F831" s="31" t="s">
        <v>34</v>
      </c>
      <c r="G831" s="40">
        <v>3</v>
      </c>
      <c r="H831" s="27" t="s">
        <v>31</v>
      </c>
      <c r="I831" s="32"/>
      <c r="J831" s="32" t="s">
        <v>33</v>
      </c>
      <c r="K831" s="32"/>
      <c r="L831" s="68"/>
      <c r="R831" s="99"/>
    </row>
    <row r="832" spans="1:18" ht="12.75" hidden="1">
      <c r="A832" s="70" t="s">
        <v>709</v>
      </c>
      <c r="B832" s="60">
        <f t="shared" si="35"/>
      </c>
      <c r="C832" s="27" t="s">
        <v>30</v>
      </c>
      <c r="D832" s="40">
        <v>19.21</v>
      </c>
      <c r="E832" s="30">
        <f t="shared" si="36"/>
        <v>26.37</v>
      </c>
      <c r="F832" s="31" t="s">
        <v>34</v>
      </c>
      <c r="G832" s="40">
        <v>3.58</v>
      </c>
      <c r="H832" s="27" t="s">
        <v>31</v>
      </c>
      <c r="I832" s="32"/>
      <c r="J832" s="32" t="s">
        <v>33</v>
      </c>
      <c r="K832" s="32"/>
      <c r="L832" s="68"/>
      <c r="R832" s="99"/>
    </row>
    <row r="833" spans="1:18" ht="12.75" hidden="1">
      <c r="A833" s="67">
        <v>2910</v>
      </c>
      <c r="B833" s="60">
        <f t="shared" si="35"/>
      </c>
      <c r="C833" s="27" t="s">
        <v>30</v>
      </c>
      <c r="D833" s="28">
        <v>19.18</v>
      </c>
      <c r="E833" s="30">
        <f t="shared" si="36"/>
        <v>24.1</v>
      </c>
      <c r="F833" s="31" t="s">
        <v>34</v>
      </c>
      <c r="G833" s="28">
        <v>2.46</v>
      </c>
      <c r="H833" s="37" t="s">
        <v>384</v>
      </c>
      <c r="I833" s="27" t="s">
        <v>390</v>
      </c>
      <c r="J833" s="27" t="s">
        <v>33</v>
      </c>
      <c r="K833" s="27"/>
      <c r="L833" s="68"/>
      <c r="R833" s="99"/>
    </row>
    <row r="834" spans="1:18" ht="12.75" hidden="1">
      <c r="A834" s="67">
        <v>5193</v>
      </c>
      <c r="B834" s="60">
        <f t="shared" si="35"/>
      </c>
      <c r="C834" s="27" t="s">
        <v>30</v>
      </c>
      <c r="D834" s="28">
        <v>19.05</v>
      </c>
      <c r="E834" s="30">
        <f t="shared" si="36"/>
        <v>22.650000000000002</v>
      </c>
      <c r="F834" s="31" t="s">
        <v>34</v>
      </c>
      <c r="G834" s="28">
        <v>1.8</v>
      </c>
      <c r="H834" s="27" t="s">
        <v>408</v>
      </c>
      <c r="I834" s="27"/>
      <c r="J834" s="32" t="s">
        <v>409</v>
      </c>
      <c r="K834" s="27">
        <v>16</v>
      </c>
      <c r="L834" s="68">
        <v>5193</v>
      </c>
      <c r="R834" s="98"/>
    </row>
    <row r="835" spans="1:18" ht="12.75" hidden="1">
      <c r="A835" s="67">
        <v>7297</v>
      </c>
      <c r="B835" s="60">
        <f t="shared" si="35"/>
      </c>
      <c r="C835" s="27" t="s">
        <v>30</v>
      </c>
      <c r="D835" s="28">
        <v>19</v>
      </c>
      <c r="E835" s="30">
        <f t="shared" si="36"/>
        <v>24.5</v>
      </c>
      <c r="F835" s="31" t="s">
        <v>34</v>
      </c>
      <c r="G835" s="28">
        <v>2.75</v>
      </c>
      <c r="H835" s="27" t="s">
        <v>31</v>
      </c>
      <c r="I835" s="27"/>
      <c r="J835" s="27" t="s">
        <v>33</v>
      </c>
      <c r="K835" s="27">
        <v>6</v>
      </c>
      <c r="L835" s="68">
        <v>378</v>
      </c>
      <c r="R835" s="98"/>
    </row>
    <row r="836" spans="1:18" ht="12.75" hidden="1">
      <c r="A836" s="70" t="s">
        <v>541</v>
      </c>
      <c r="B836" s="60">
        <f t="shared" si="35"/>
      </c>
      <c r="C836" s="27" t="s">
        <v>30</v>
      </c>
      <c r="D836" s="40">
        <v>19</v>
      </c>
      <c r="E836" s="30">
        <f t="shared" si="36"/>
        <v>23</v>
      </c>
      <c r="F836" s="31" t="s">
        <v>34</v>
      </c>
      <c r="G836" s="40">
        <v>2</v>
      </c>
      <c r="H836" s="27" t="s">
        <v>31</v>
      </c>
      <c r="I836" s="32"/>
      <c r="J836" s="32" t="s">
        <v>33</v>
      </c>
      <c r="K836" s="32"/>
      <c r="L836" s="68"/>
      <c r="R836" s="98"/>
    </row>
    <row r="837" spans="1:18" ht="12.75" hidden="1">
      <c r="A837" s="70" t="s">
        <v>554</v>
      </c>
      <c r="B837" s="60">
        <f t="shared" si="35"/>
      </c>
      <c r="C837" s="27" t="s">
        <v>30</v>
      </c>
      <c r="D837" s="40">
        <v>19</v>
      </c>
      <c r="E837" s="30">
        <f t="shared" si="36"/>
        <v>23.8</v>
      </c>
      <c r="F837" s="31" t="s">
        <v>34</v>
      </c>
      <c r="G837" s="40">
        <v>2.4</v>
      </c>
      <c r="H837" s="27" t="s">
        <v>31</v>
      </c>
      <c r="I837" s="32"/>
      <c r="J837" s="32" t="s">
        <v>33</v>
      </c>
      <c r="K837" s="32"/>
      <c r="L837" s="68"/>
      <c r="R837" s="99"/>
    </row>
    <row r="838" spans="1:18" ht="12.75" hidden="1">
      <c r="A838" s="70" t="s">
        <v>688</v>
      </c>
      <c r="B838" s="60">
        <f t="shared" si="35"/>
      </c>
      <c r="C838" s="27" t="s">
        <v>30</v>
      </c>
      <c r="D838" s="40">
        <v>19</v>
      </c>
      <c r="E838" s="30">
        <f t="shared" si="36"/>
        <v>25</v>
      </c>
      <c r="F838" s="31" t="s">
        <v>34</v>
      </c>
      <c r="G838" s="40">
        <v>3</v>
      </c>
      <c r="H838" s="27" t="s">
        <v>31</v>
      </c>
      <c r="I838" s="32"/>
      <c r="J838" s="32" t="s">
        <v>33</v>
      </c>
      <c r="K838" s="32"/>
      <c r="L838" s="68"/>
      <c r="R838" s="99"/>
    </row>
    <row r="839" spans="1:18" ht="12.75" hidden="1">
      <c r="A839" s="70" t="s">
        <v>854</v>
      </c>
      <c r="B839" s="60">
        <f t="shared" si="35"/>
      </c>
      <c r="C839" s="27" t="s">
        <v>30</v>
      </c>
      <c r="D839" s="40">
        <v>19</v>
      </c>
      <c r="E839" s="30">
        <f t="shared" si="36"/>
        <v>22</v>
      </c>
      <c r="F839" s="31" t="s">
        <v>34</v>
      </c>
      <c r="G839" s="40">
        <v>1.5</v>
      </c>
      <c r="H839" s="27" t="s">
        <v>31</v>
      </c>
      <c r="I839" s="32"/>
      <c r="J839" s="32" t="s">
        <v>33</v>
      </c>
      <c r="K839" s="32"/>
      <c r="L839" s="68"/>
      <c r="R839" s="98"/>
    </row>
    <row r="840" spans="1:18" ht="12.75" hidden="1">
      <c r="A840" s="67">
        <v>2018</v>
      </c>
      <c r="B840" s="60">
        <f t="shared" si="35"/>
      </c>
      <c r="C840" s="27" t="s">
        <v>30</v>
      </c>
      <c r="D840" s="28">
        <v>18.77</v>
      </c>
      <c r="E840" s="30">
        <f t="shared" si="36"/>
        <v>22.33</v>
      </c>
      <c r="F840" s="31" t="s">
        <v>34</v>
      </c>
      <c r="G840" s="28">
        <v>1.78</v>
      </c>
      <c r="H840" s="27" t="s">
        <v>31</v>
      </c>
      <c r="I840" s="32" t="s">
        <v>52</v>
      </c>
      <c r="J840" s="32" t="s">
        <v>33</v>
      </c>
      <c r="K840" s="32"/>
      <c r="L840" s="68"/>
      <c r="R840" s="99"/>
    </row>
    <row r="841" spans="1:18" ht="12.75" hidden="1">
      <c r="A841" s="67">
        <v>2116</v>
      </c>
      <c r="B841" s="60">
        <f t="shared" si="35"/>
      </c>
      <c r="C841" s="27" t="s">
        <v>30</v>
      </c>
      <c r="D841" s="28">
        <v>18.72</v>
      </c>
      <c r="E841" s="30">
        <f t="shared" si="36"/>
        <v>23.96</v>
      </c>
      <c r="F841" s="31" t="s">
        <v>34</v>
      </c>
      <c r="G841" s="28">
        <v>2.62</v>
      </c>
      <c r="H841" s="27" t="s">
        <v>31</v>
      </c>
      <c r="I841" s="27" t="s">
        <v>99</v>
      </c>
      <c r="J841" s="27" t="s">
        <v>33</v>
      </c>
      <c r="K841" s="27"/>
      <c r="L841" s="68"/>
      <c r="R841" s="98"/>
    </row>
    <row r="842" spans="1:18" ht="12.75" hidden="1">
      <c r="A842" s="67">
        <v>2210</v>
      </c>
      <c r="B842" s="60">
        <f t="shared" si="35"/>
        <v>1</v>
      </c>
      <c r="C842" s="27" t="s">
        <v>30</v>
      </c>
      <c r="D842" s="28">
        <v>18.64</v>
      </c>
      <c r="E842" s="30">
        <f t="shared" si="36"/>
        <v>25.7</v>
      </c>
      <c r="F842" s="31" t="s">
        <v>34</v>
      </c>
      <c r="G842" s="28">
        <v>3.53</v>
      </c>
      <c r="H842" s="27" t="s">
        <v>31</v>
      </c>
      <c r="I842" s="32" t="s">
        <v>171</v>
      </c>
      <c r="J842" s="32" t="s">
        <v>33</v>
      </c>
      <c r="K842" s="32"/>
      <c r="L842" s="68"/>
      <c r="R842" s="98"/>
    </row>
    <row r="843" spans="1:18" ht="12.75" hidden="1">
      <c r="A843" s="70" t="s">
        <v>567</v>
      </c>
      <c r="B843" s="60">
        <f t="shared" si="35"/>
      </c>
      <c r="C843" s="27" t="s">
        <v>30</v>
      </c>
      <c r="D843" s="40">
        <v>18.5</v>
      </c>
      <c r="E843" s="30">
        <f t="shared" si="36"/>
        <v>24.5</v>
      </c>
      <c r="F843" s="31" t="s">
        <v>34</v>
      </c>
      <c r="G843" s="40">
        <v>3</v>
      </c>
      <c r="H843" s="27" t="s">
        <v>31</v>
      </c>
      <c r="I843" s="32"/>
      <c r="J843" s="32" t="s">
        <v>33</v>
      </c>
      <c r="K843" s="32"/>
      <c r="L843" s="68"/>
      <c r="R843" s="99"/>
    </row>
    <row r="844" spans="1:18" ht="12.75" hidden="1">
      <c r="A844" s="70" t="s">
        <v>731</v>
      </c>
      <c r="B844" s="60">
        <f t="shared" si="35"/>
      </c>
      <c r="C844" s="27" t="s">
        <v>30</v>
      </c>
      <c r="D844" s="40">
        <v>18.5</v>
      </c>
      <c r="E844" s="30">
        <f t="shared" si="36"/>
        <v>24.5</v>
      </c>
      <c r="F844" s="31" t="s">
        <v>34</v>
      </c>
      <c r="G844" s="40">
        <v>3</v>
      </c>
      <c r="H844" s="27" t="s">
        <v>31</v>
      </c>
      <c r="I844" s="32"/>
      <c r="J844" s="32" t="s">
        <v>33</v>
      </c>
      <c r="K844" s="32"/>
      <c r="L844" s="68"/>
      <c r="R844" s="99"/>
    </row>
    <row r="845" spans="1:18" ht="12.75" hidden="1">
      <c r="A845" s="67">
        <v>2314</v>
      </c>
      <c r="B845" s="60">
        <f t="shared" si="35"/>
      </c>
      <c r="C845" s="27" t="s">
        <v>30</v>
      </c>
      <c r="D845" s="28">
        <v>18.42</v>
      </c>
      <c r="E845" s="30">
        <f t="shared" si="36"/>
        <v>29.080000000000002</v>
      </c>
      <c r="F845" s="31" t="s">
        <v>34</v>
      </c>
      <c r="G845" s="28">
        <v>5.33</v>
      </c>
      <c r="H845" s="27" t="s">
        <v>31</v>
      </c>
      <c r="I845" s="27" t="s">
        <v>251</v>
      </c>
      <c r="J845" s="27" t="s">
        <v>33</v>
      </c>
      <c r="K845" s="27"/>
      <c r="L845" s="68"/>
      <c r="R845" s="99"/>
    </row>
    <row r="846" spans="1:18" ht="12.75" hidden="1">
      <c r="A846" s="70" t="s">
        <v>881</v>
      </c>
      <c r="B846" s="60">
        <f t="shared" si="35"/>
      </c>
      <c r="C846" s="27" t="s">
        <v>30</v>
      </c>
      <c r="D846" s="40">
        <v>18.14</v>
      </c>
      <c r="E846" s="30">
        <f t="shared" si="36"/>
        <v>21.7</v>
      </c>
      <c r="F846" s="31" t="s">
        <v>34</v>
      </c>
      <c r="G846" s="40">
        <v>1.78</v>
      </c>
      <c r="H846" s="27" t="s">
        <v>31</v>
      </c>
      <c r="I846" s="32"/>
      <c r="J846" s="32" t="s">
        <v>33</v>
      </c>
      <c r="K846" s="32"/>
      <c r="L846" s="68"/>
      <c r="R846" s="99"/>
    </row>
    <row r="847" spans="1:18" ht="12.75" hidden="1">
      <c r="A847" s="67">
        <v>5537</v>
      </c>
      <c r="B847" s="60">
        <f t="shared" si="35"/>
      </c>
      <c r="C847" s="27" t="s">
        <v>30</v>
      </c>
      <c r="D847" s="28">
        <v>18</v>
      </c>
      <c r="E847" s="30">
        <f t="shared" si="36"/>
        <v>23</v>
      </c>
      <c r="F847" s="31" t="s">
        <v>34</v>
      </c>
      <c r="G847" s="28">
        <v>2.5</v>
      </c>
      <c r="H847" s="27" t="s">
        <v>31</v>
      </c>
      <c r="I847" s="32"/>
      <c r="J847" s="32" t="s">
        <v>33</v>
      </c>
      <c r="K847" s="32">
        <v>144</v>
      </c>
      <c r="L847" s="68">
        <v>7049</v>
      </c>
      <c r="R847" s="98"/>
    </row>
    <row r="848" spans="1:18" ht="12.75" hidden="1">
      <c r="A848" s="67">
        <v>5905</v>
      </c>
      <c r="B848" s="60">
        <f t="shared" si="35"/>
      </c>
      <c r="C848" s="27" t="s">
        <v>30</v>
      </c>
      <c r="D848" s="28">
        <v>18</v>
      </c>
      <c r="E848" s="30">
        <f t="shared" si="36"/>
        <v>24</v>
      </c>
      <c r="F848" s="31" t="s">
        <v>34</v>
      </c>
      <c r="G848" s="28">
        <v>3</v>
      </c>
      <c r="H848" s="27" t="s">
        <v>31</v>
      </c>
      <c r="I848" s="32"/>
      <c r="J848" s="32" t="s">
        <v>33</v>
      </c>
      <c r="K848" s="32">
        <v>49</v>
      </c>
      <c r="L848" s="68">
        <v>7157</v>
      </c>
      <c r="R848" s="99"/>
    </row>
    <row r="849" spans="1:18" ht="12.75" hidden="1">
      <c r="A849" s="70" t="s">
        <v>479</v>
      </c>
      <c r="B849" s="60">
        <f t="shared" si="35"/>
      </c>
      <c r="C849" s="27" t="s">
        <v>30</v>
      </c>
      <c r="D849" s="40">
        <v>18</v>
      </c>
      <c r="E849" s="30">
        <f t="shared" si="36"/>
        <v>22.4</v>
      </c>
      <c r="F849" s="31" t="s">
        <v>34</v>
      </c>
      <c r="G849" s="40">
        <v>2.2</v>
      </c>
      <c r="H849" s="27" t="s">
        <v>31</v>
      </c>
      <c r="I849" s="32"/>
      <c r="J849" s="32" t="s">
        <v>33</v>
      </c>
      <c r="K849" s="32"/>
      <c r="L849" s="68"/>
      <c r="R849" s="99"/>
    </row>
    <row r="850" spans="1:18" ht="12.75" hidden="1">
      <c r="A850" s="70" t="s">
        <v>708</v>
      </c>
      <c r="B850" s="60">
        <f t="shared" si="35"/>
      </c>
      <c r="C850" s="27" t="s">
        <v>30</v>
      </c>
      <c r="D850" s="40">
        <v>18</v>
      </c>
      <c r="E850" s="30">
        <f t="shared" si="36"/>
        <v>24</v>
      </c>
      <c r="F850" s="31" t="s">
        <v>34</v>
      </c>
      <c r="G850" s="40">
        <v>3</v>
      </c>
      <c r="H850" s="27" t="s">
        <v>31</v>
      </c>
      <c r="I850" s="32"/>
      <c r="J850" s="32" t="s">
        <v>33</v>
      </c>
      <c r="K850" s="32"/>
      <c r="L850" s="68"/>
      <c r="R850" s="99"/>
    </row>
    <row r="851" spans="1:18" ht="12.75" hidden="1">
      <c r="A851" s="70" t="s">
        <v>802</v>
      </c>
      <c r="B851" s="60">
        <f t="shared" si="35"/>
      </c>
      <c r="C851" s="27" t="s">
        <v>30</v>
      </c>
      <c r="D851" s="40">
        <v>18</v>
      </c>
      <c r="E851" s="30">
        <f t="shared" si="36"/>
        <v>21</v>
      </c>
      <c r="F851" s="31" t="s">
        <v>34</v>
      </c>
      <c r="G851" s="40">
        <v>1.5</v>
      </c>
      <c r="H851" s="27" t="s">
        <v>31</v>
      </c>
      <c r="I851" s="32"/>
      <c r="J851" s="32" t="s">
        <v>33</v>
      </c>
      <c r="K851" s="32"/>
      <c r="L851" s="68"/>
      <c r="R851" s="99"/>
    </row>
    <row r="852" spans="1:18" ht="12.75" hidden="1">
      <c r="A852" s="70" t="s">
        <v>846</v>
      </c>
      <c r="B852" s="60">
        <f t="shared" si="35"/>
      </c>
      <c r="C852" s="27" t="s">
        <v>30</v>
      </c>
      <c r="D852" s="40">
        <v>18</v>
      </c>
      <c r="E852" s="30">
        <f t="shared" si="36"/>
        <v>22</v>
      </c>
      <c r="F852" s="31" t="s">
        <v>34</v>
      </c>
      <c r="G852" s="40">
        <v>2</v>
      </c>
      <c r="H852" s="27" t="s">
        <v>31</v>
      </c>
      <c r="I852" s="32"/>
      <c r="J852" s="32" t="s">
        <v>33</v>
      </c>
      <c r="K852" s="32"/>
      <c r="L852" s="68"/>
      <c r="R852" s="99"/>
    </row>
    <row r="853" spans="1:18" ht="12.75" hidden="1">
      <c r="A853" s="67">
        <v>2909</v>
      </c>
      <c r="B853" s="60">
        <f t="shared" si="35"/>
      </c>
      <c r="C853" s="27" t="s">
        <v>30</v>
      </c>
      <c r="D853" s="28">
        <v>17.93</v>
      </c>
      <c r="E853" s="30">
        <f t="shared" si="36"/>
        <v>22.85</v>
      </c>
      <c r="F853" s="31" t="s">
        <v>34</v>
      </c>
      <c r="G853" s="28">
        <v>2.46</v>
      </c>
      <c r="H853" s="37" t="s">
        <v>384</v>
      </c>
      <c r="I853" s="27" t="s">
        <v>389</v>
      </c>
      <c r="J853" s="27" t="s">
        <v>33</v>
      </c>
      <c r="K853" s="27"/>
      <c r="L853" s="68"/>
      <c r="R853" s="99"/>
    </row>
    <row r="854" spans="1:18" ht="12.75" hidden="1">
      <c r="A854" s="70" t="s">
        <v>496</v>
      </c>
      <c r="B854" s="60">
        <f t="shared" si="35"/>
      </c>
      <c r="C854" s="27" t="s">
        <v>30</v>
      </c>
      <c r="D854" s="40">
        <v>17.8</v>
      </c>
      <c r="E854" s="30">
        <f t="shared" si="36"/>
        <v>22.6</v>
      </c>
      <c r="F854" s="31" t="s">
        <v>34</v>
      </c>
      <c r="G854" s="40">
        <v>2.4</v>
      </c>
      <c r="H854" s="27" t="s">
        <v>31</v>
      </c>
      <c r="I854" s="32"/>
      <c r="J854" s="32" t="s">
        <v>33</v>
      </c>
      <c r="K854" s="32"/>
      <c r="L854" s="68"/>
      <c r="R854" s="98"/>
    </row>
    <row r="855" spans="1:18" ht="12.75" hidden="1">
      <c r="A855" s="70" t="s">
        <v>497</v>
      </c>
      <c r="B855" s="60">
        <f t="shared" si="35"/>
      </c>
      <c r="C855" s="27" t="s">
        <v>30</v>
      </c>
      <c r="D855" s="40">
        <v>17.8</v>
      </c>
      <c r="E855" s="30">
        <f t="shared" si="36"/>
        <v>22.6</v>
      </c>
      <c r="F855" s="31" t="s">
        <v>34</v>
      </c>
      <c r="G855" s="40">
        <v>2.4</v>
      </c>
      <c r="H855" s="27" t="s">
        <v>31</v>
      </c>
      <c r="I855" s="32"/>
      <c r="J855" s="32" t="s">
        <v>33</v>
      </c>
      <c r="K855" s="32"/>
      <c r="L855" s="68"/>
      <c r="R855" s="98"/>
    </row>
    <row r="856" spans="1:18" ht="12.75" hidden="1">
      <c r="A856" s="70" t="s">
        <v>581</v>
      </c>
      <c r="B856" s="60">
        <f t="shared" si="35"/>
      </c>
      <c r="C856" s="27" t="s">
        <v>30</v>
      </c>
      <c r="D856" s="40">
        <v>17.5</v>
      </c>
      <c r="E856" s="30">
        <f t="shared" si="36"/>
        <v>23.5</v>
      </c>
      <c r="F856" s="31" t="s">
        <v>34</v>
      </c>
      <c r="G856" s="40">
        <v>3</v>
      </c>
      <c r="H856" s="27" t="s">
        <v>31</v>
      </c>
      <c r="I856" s="32"/>
      <c r="J856" s="32" t="s">
        <v>33</v>
      </c>
      <c r="K856" s="32"/>
      <c r="L856" s="68"/>
      <c r="R856" s="98"/>
    </row>
    <row r="857" spans="1:18" ht="12.75" hidden="1">
      <c r="A857" s="70" t="s">
        <v>458</v>
      </c>
      <c r="B857" s="60">
        <f t="shared" si="35"/>
      </c>
      <c r="C857" s="27" t="s">
        <v>30</v>
      </c>
      <c r="D857" s="40">
        <v>17.3</v>
      </c>
      <c r="E857" s="30">
        <f t="shared" si="36"/>
        <v>22.3</v>
      </c>
      <c r="F857" s="31" t="s">
        <v>34</v>
      </c>
      <c r="G857" s="40">
        <v>2.5</v>
      </c>
      <c r="H857" s="27" t="s">
        <v>31</v>
      </c>
      <c r="I857" s="32"/>
      <c r="J857" s="32" t="s">
        <v>33</v>
      </c>
      <c r="K857" s="32"/>
      <c r="L857" s="68"/>
      <c r="R857" s="101"/>
    </row>
    <row r="858" spans="1:18" ht="12.75" hidden="1">
      <c r="A858" s="70" t="s">
        <v>888</v>
      </c>
      <c r="B858" s="60">
        <f t="shared" si="35"/>
      </c>
      <c r="C858" s="27" t="s">
        <v>30</v>
      </c>
      <c r="D858" s="40">
        <v>17.3</v>
      </c>
      <c r="E858" s="30">
        <f t="shared" si="36"/>
        <v>22.1</v>
      </c>
      <c r="F858" s="31" t="s">
        <v>34</v>
      </c>
      <c r="G858" s="40">
        <v>2.4</v>
      </c>
      <c r="H858" s="27" t="s">
        <v>31</v>
      </c>
      <c r="I858" s="32"/>
      <c r="J858" s="32" t="s">
        <v>33</v>
      </c>
      <c r="K858" s="32"/>
      <c r="L858" s="68"/>
      <c r="R858" s="99"/>
    </row>
    <row r="859" spans="1:18" ht="12.75" hidden="1">
      <c r="A859" s="70" t="s">
        <v>599</v>
      </c>
      <c r="B859" s="60">
        <f t="shared" si="35"/>
      </c>
      <c r="C859" s="27" t="s">
        <v>30</v>
      </c>
      <c r="D859" s="40">
        <v>17.2</v>
      </c>
      <c r="E859" s="30">
        <f t="shared" si="36"/>
        <v>23.2</v>
      </c>
      <c r="F859" s="31" t="s">
        <v>34</v>
      </c>
      <c r="G859" s="40">
        <v>3</v>
      </c>
      <c r="H859" s="27" t="s">
        <v>31</v>
      </c>
      <c r="I859" s="32"/>
      <c r="J859" s="32" t="s">
        <v>33</v>
      </c>
      <c r="K859" s="32"/>
      <c r="L859" s="68"/>
      <c r="R859" s="99"/>
    </row>
    <row r="860" spans="1:18" ht="12.75" hidden="1">
      <c r="A860" s="67">
        <v>2017</v>
      </c>
      <c r="B860" s="60">
        <f t="shared" si="35"/>
      </c>
      <c r="C860" s="27" t="s">
        <v>30</v>
      </c>
      <c r="D860" s="28">
        <v>17.17</v>
      </c>
      <c r="E860" s="30">
        <f t="shared" si="36"/>
        <v>20.73</v>
      </c>
      <c r="F860" s="31" t="s">
        <v>34</v>
      </c>
      <c r="G860" s="28">
        <v>1.78</v>
      </c>
      <c r="H860" s="27" t="s">
        <v>31</v>
      </c>
      <c r="I860" s="32" t="s">
        <v>51</v>
      </c>
      <c r="J860" s="32" t="s">
        <v>33</v>
      </c>
      <c r="K860" s="32"/>
      <c r="L860" s="68"/>
      <c r="R860" s="99"/>
    </row>
    <row r="861" spans="1:18" ht="12.75" hidden="1">
      <c r="A861" s="67">
        <v>2115</v>
      </c>
      <c r="B861" s="60">
        <f aca="true" t="shared" si="37" ref="B861:B924">IF(G861=$D$5,IF(D861&lt;$E$23,IF(I861&lt;&gt;0,1,""),""),"")</f>
      </c>
      <c r="C861" s="27" t="s">
        <v>30</v>
      </c>
      <c r="D861" s="28">
        <v>17.12</v>
      </c>
      <c r="E861" s="30">
        <f t="shared" si="36"/>
        <v>22.36</v>
      </c>
      <c r="F861" s="31" t="s">
        <v>34</v>
      </c>
      <c r="G861" s="28">
        <v>2.62</v>
      </c>
      <c r="H861" s="27" t="s">
        <v>31</v>
      </c>
      <c r="I861" s="27" t="s">
        <v>98</v>
      </c>
      <c r="J861" s="27" t="s">
        <v>33</v>
      </c>
      <c r="K861" s="27"/>
      <c r="L861" s="68"/>
      <c r="R861" s="99"/>
    </row>
    <row r="862" spans="1:18" ht="12.75" hidden="1">
      <c r="A862" s="67">
        <v>2209</v>
      </c>
      <c r="B862" s="60">
        <f t="shared" si="37"/>
        <v>1</v>
      </c>
      <c r="C862" s="27" t="s">
        <v>30</v>
      </c>
      <c r="D862" s="28">
        <v>17.04</v>
      </c>
      <c r="E862" s="30">
        <f t="shared" si="36"/>
        <v>24.099999999999998</v>
      </c>
      <c r="F862" s="31" t="s">
        <v>34</v>
      </c>
      <c r="G862" s="28">
        <v>3.53</v>
      </c>
      <c r="H862" s="27" t="s">
        <v>31</v>
      </c>
      <c r="I862" s="38" t="s">
        <v>170</v>
      </c>
      <c r="J862" s="38" t="s">
        <v>33</v>
      </c>
      <c r="K862" s="38"/>
      <c r="L862" s="68"/>
      <c r="R862" s="98"/>
    </row>
    <row r="863" spans="1:18" ht="12.75" hidden="1">
      <c r="A863" s="67">
        <v>9477</v>
      </c>
      <c r="B863" s="60">
        <f t="shared" si="37"/>
      </c>
      <c r="C863" s="27" t="s">
        <v>30</v>
      </c>
      <c r="D863" s="28">
        <v>17</v>
      </c>
      <c r="E863" s="30">
        <f t="shared" si="36"/>
        <v>19</v>
      </c>
      <c r="F863" s="31" t="s">
        <v>34</v>
      </c>
      <c r="G863" s="34">
        <v>1</v>
      </c>
      <c r="H863" s="27" t="s">
        <v>31</v>
      </c>
      <c r="I863" s="32"/>
      <c r="J863" s="32" t="s">
        <v>33</v>
      </c>
      <c r="K863" s="32"/>
      <c r="L863" s="68"/>
      <c r="R863" s="98"/>
    </row>
    <row r="864" spans="1:18" ht="12.75" hidden="1">
      <c r="A864" s="70" t="s">
        <v>495</v>
      </c>
      <c r="B864" s="60">
        <f t="shared" si="37"/>
      </c>
      <c r="C864" s="27" t="s">
        <v>30</v>
      </c>
      <c r="D864" s="40">
        <v>17</v>
      </c>
      <c r="E864" s="30">
        <f t="shared" si="36"/>
        <v>21</v>
      </c>
      <c r="F864" s="31" t="s">
        <v>34</v>
      </c>
      <c r="G864" s="40">
        <v>2</v>
      </c>
      <c r="H864" s="27" t="s">
        <v>31</v>
      </c>
      <c r="I864" s="32"/>
      <c r="J864" s="32" t="s">
        <v>33</v>
      </c>
      <c r="K864" s="32"/>
      <c r="L864" s="68"/>
      <c r="R864" s="99"/>
    </row>
    <row r="865" spans="1:18" ht="12.75" hidden="1">
      <c r="A865" s="70" t="s">
        <v>533</v>
      </c>
      <c r="B865" s="60">
        <f t="shared" si="37"/>
      </c>
      <c r="C865" s="27" t="s">
        <v>30</v>
      </c>
      <c r="D865" s="40">
        <v>17</v>
      </c>
      <c r="E865" s="30">
        <f t="shared" si="36"/>
        <v>20</v>
      </c>
      <c r="F865" s="31" t="s">
        <v>34</v>
      </c>
      <c r="G865" s="40">
        <v>1.5</v>
      </c>
      <c r="H865" s="27" t="s">
        <v>31</v>
      </c>
      <c r="I865" s="32"/>
      <c r="J865" s="32" t="s">
        <v>33</v>
      </c>
      <c r="K865" s="32"/>
      <c r="L865" s="68"/>
      <c r="R865" s="98"/>
    </row>
    <row r="866" spans="1:18" ht="12.75" hidden="1">
      <c r="A866" s="70" t="s">
        <v>664</v>
      </c>
      <c r="B866" s="60">
        <f t="shared" si="37"/>
      </c>
      <c r="C866" s="27" t="s">
        <v>30</v>
      </c>
      <c r="D866" s="40">
        <v>17</v>
      </c>
      <c r="E866" s="30">
        <f t="shared" si="36"/>
        <v>22</v>
      </c>
      <c r="F866" s="31" t="s">
        <v>34</v>
      </c>
      <c r="G866" s="40">
        <v>2.5</v>
      </c>
      <c r="H866" s="27" t="s">
        <v>31</v>
      </c>
      <c r="I866" s="32"/>
      <c r="J866" s="32" t="s">
        <v>33</v>
      </c>
      <c r="K866" s="32"/>
      <c r="L866" s="68"/>
      <c r="R866" s="98"/>
    </row>
    <row r="867" spans="1:18" ht="12.75" hidden="1">
      <c r="A867" s="70" t="s">
        <v>838</v>
      </c>
      <c r="B867" s="60">
        <f t="shared" si="37"/>
      </c>
      <c r="C867" s="27" t="s">
        <v>30</v>
      </c>
      <c r="D867" s="40">
        <v>17</v>
      </c>
      <c r="E867" s="30">
        <f t="shared" si="36"/>
        <v>19</v>
      </c>
      <c r="F867" s="31" t="s">
        <v>34</v>
      </c>
      <c r="G867" s="40">
        <v>1</v>
      </c>
      <c r="H867" s="27" t="s">
        <v>31</v>
      </c>
      <c r="I867" s="32"/>
      <c r="J867" s="32" t="s">
        <v>33</v>
      </c>
      <c r="K867" s="32"/>
      <c r="L867" s="68"/>
      <c r="R867" s="98"/>
    </row>
    <row r="868" spans="1:18" ht="12.75" hidden="1">
      <c r="A868" s="67">
        <v>2313</v>
      </c>
      <c r="B868" s="60">
        <f t="shared" si="37"/>
      </c>
      <c r="C868" s="27" t="s">
        <v>30</v>
      </c>
      <c r="D868" s="28">
        <v>16.81</v>
      </c>
      <c r="E868" s="30">
        <f t="shared" si="36"/>
        <v>27.47</v>
      </c>
      <c r="F868" s="31" t="s">
        <v>34</v>
      </c>
      <c r="G868" s="28">
        <v>5.33</v>
      </c>
      <c r="H868" s="27" t="s">
        <v>31</v>
      </c>
      <c r="I868" s="27" t="s">
        <v>250</v>
      </c>
      <c r="J868" s="27" t="s">
        <v>33</v>
      </c>
      <c r="K868" s="27"/>
      <c r="L868" s="68"/>
      <c r="R868" s="99"/>
    </row>
    <row r="869" spans="1:18" ht="12.75" hidden="1">
      <c r="A869" s="67">
        <v>5513</v>
      </c>
      <c r="B869" s="60">
        <f t="shared" si="37"/>
      </c>
      <c r="C869" s="27" t="s">
        <v>30</v>
      </c>
      <c r="D869" s="28">
        <v>16.5</v>
      </c>
      <c r="E869" s="30">
        <f t="shared" si="36"/>
        <v>21.7</v>
      </c>
      <c r="F869" s="31" t="s">
        <v>34</v>
      </c>
      <c r="G869" s="28">
        <v>2.6</v>
      </c>
      <c r="H869" s="27" t="s">
        <v>31</v>
      </c>
      <c r="I869" s="32" t="s">
        <v>410</v>
      </c>
      <c r="J869" s="32" t="s">
        <v>33</v>
      </c>
      <c r="K869" s="32">
        <v>64</v>
      </c>
      <c r="L869" s="68">
        <v>7022</v>
      </c>
      <c r="R869" s="99"/>
    </row>
    <row r="870" spans="1:18" ht="12.75" hidden="1">
      <c r="A870" s="70" t="s">
        <v>451</v>
      </c>
      <c r="B870" s="60">
        <f t="shared" si="37"/>
      </c>
      <c r="C870" s="27" t="s">
        <v>30</v>
      </c>
      <c r="D870" s="40">
        <v>16.5</v>
      </c>
      <c r="E870" s="30">
        <f t="shared" si="36"/>
        <v>21.740000000000002</v>
      </c>
      <c r="F870" s="31" t="s">
        <v>34</v>
      </c>
      <c r="G870" s="40">
        <v>2.62</v>
      </c>
      <c r="H870" s="27" t="s">
        <v>31</v>
      </c>
      <c r="I870" s="32"/>
      <c r="J870" s="32" t="s">
        <v>33</v>
      </c>
      <c r="K870" s="32"/>
      <c r="L870" s="68"/>
      <c r="R870" s="99"/>
    </row>
    <row r="871" spans="1:18" ht="12.75" hidden="1">
      <c r="A871" s="67">
        <v>3908</v>
      </c>
      <c r="B871" s="60">
        <f t="shared" si="37"/>
      </c>
      <c r="C871" s="27" t="s">
        <v>30</v>
      </c>
      <c r="D871" s="28">
        <v>16.36</v>
      </c>
      <c r="E871" s="30">
        <f t="shared" si="36"/>
        <v>20.78</v>
      </c>
      <c r="F871" s="31" t="s">
        <v>34</v>
      </c>
      <c r="G871" s="28">
        <v>2.21</v>
      </c>
      <c r="H871" s="37" t="s">
        <v>384</v>
      </c>
      <c r="I871" s="27" t="s">
        <v>401</v>
      </c>
      <c r="J871" s="27" t="s">
        <v>33</v>
      </c>
      <c r="K871" s="27"/>
      <c r="L871" s="68"/>
      <c r="R871" s="99"/>
    </row>
    <row r="872" spans="1:18" ht="12.75" hidden="1">
      <c r="A872" s="67">
        <v>5202</v>
      </c>
      <c r="B872" s="60">
        <f t="shared" si="37"/>
      </c>
      <c r="C872" s="27" t="s">
        <v>30</v>
      </c>
      <c r="D872" s="28">
        <v>16</v>
      </c>
      <c r="E872" s="30">
        <f t="shared" si="36"/>
        <v>19.6</v>
      </c>
      <c r="F872" s="31" t="s">
        <v>34</v>
      </c>
      <c r="G872" s="28">
        <v>1.8</v>
      </c>
      <c r="H872" s="27" t="s">
        <v>408</v>
      </c>
      <c r="I872" s="27"/>
      <c r="J872" s="27" t="s">
        <v>33</v>
      </c>
      <c r="K872" s="27">
        <v>16</v>
      </c>
      <c r="L872" s="68">
        <v>5202</v>
      </c>
      <c r="R872" s="98"/>
    </row>
    <row r="873" spans="1:18" ht="12.75" hidden="1">
      <c r="A873" s="67">
        <v>9481</v>
      </c>
      <c r="B873" s="60">
        <f t="shared" si="37"/>
      </c>
      <c r="C873" s="27" t="s">
        <v>30</v>
      </c>
      <c r="D873" s="28">
        <v>16</v>
      </c>
      <c r="E873" s="30">
        <f t="shared" si="36"/>
        <v>20</v>
      </c>
      <c r="F873" s="31" t="s">
        <v>34</v>
      </c>
      <c r="G873" s="28">
        <v>2</v>
      </c>
      <c r="H873" s="27" t="s">
        <v>31</v>
      </c>
      <c r="I873" s="27"/>
      <c r="J873" s="27" t="s">
        <v>33</v>
      </c>
      <c r="K873" s="27">
        <v>10</v>
      </c>
      <c r="L873" s="68">
        <v>818</v>
      </c>
      <c r="R873" s="99"/>
    </row>
    <row r="874" spans="1:18" ht="12.75" hidden="1">
      <c r="A874" s="70" t="s">
        <v>616</v>
      </c>
      <c r="B874" s="60">
        <f t="shared" si="37"/>
      </c>
      <c r="C874" s="27" t="s">
        <v>30</v>
      </c>
      <c r="D874" s="40">
        <v>16</v>
      </c>
      <c r="E874" s="30">
        <f aca="true" t="shared" si="38" ref="E874:E937">D874+(G874*2)</f>
        <v>20</v>
      </c>
      <c r="F874" s="31" t="s">
        <v>34</v>
      </c>
      <c r="G874" s="40">
        <v>2</v>
      </c>
      <c r="H874" s="27" t="s">
        <v>31</v>
      </c>
      <c r="I874" s="32"/>
      <c r="J874" s="32" t="s">
        <v>33</v>
      </c>
      <c r="K874" s="32"/>
      <c r="L874" s="68"/>
      <c r="R874" s="98"/>
    </row>
    <row r="875" spans="1:18" ht="12.75" hidden="1">
      <c r="A875" s="70" t="s">
        <v>786</v>
      </c>
      <c r="B875" s="60">
        <f t="shared" si="37"/>
      </c>
      <c r="C875" s="27" t="s">
        <v>30</v>
      </c>
      <c r="D875" s="40">
        <v>16</v>
      </c>
      <c r="E875" s="30">
        <f t="shared" si="38"/>
        <v>21</v>
      </c>
      <c r="F875" s="31" t="s">
        <v>34</v>
      </c>
      <c r="G875" s="40">
        <v>2.5</v>
      </c>
      <c r="H875" s="27" t="s">
        <v>31</v>
      </c>
      <c r="I875" s="32"/>
      <c r="J875" s="32" t="s">
        <v>33</v>
      </c>
      <c r="K875" s="32"/>
      <c r="L875" s="68"/>
      <c r="R875" s="99"/>
    </row>
    <row r="876" spans="1:18" ht="12.75" hidden="1">
      <c r="A876" s="70" t="s">
        <v>808</v>
      </c>
      <c r="B876" s="60">
        <f t="shared" si="37"/>
      </c>
      <c r="C876" s="27" t="s">
        <v>30</v>
      </c>
      <c r="D876" s="40">
        <v>16</v>
      </c>
      <c r="E876" s="30">
        <f t="shared" si="38"/>
        <v>19</v>
      </c>
      <c r="F876" s="31" t="s">
        <v>34</v>
      </c>
      <c r="G876" s="40">
        <v>1.5</v>
      </c>
      <c r="H876" s="27" t="s">
        <v>31</v>
      </c>
      <c r="I876" s="32"/>
      <c r="J876" s="32" t="s">
        <v>33</v>
      </c>
      <c r="K876" s="32"/>
      <c r="L876" s="68"/>
      <c r="R876" s="98"/>
    </row>
    <row r="877" spans="1:18" ht="12.75" hidden="1">
      <c r="A877" s="70" t="s">
        <v>810</v>
      </c>
      <c r="B877" s="60">
        <f t="shared" si="37"/>
      </c>
      <c r="C877" s="27" t="s">
        <v>30</v>
      </c>
      <c r="D877" s="40">
        <v>16</v>
      </c>
      <c r="E877" s="30">
        <f t="shared" si="38"/>
        <v>22</v>
      </c>
      <c r="F877" s="31" t="s">
        <v>34</v>
      </c>
      <c r="G877" s="40">
        <v>3</v>
      </c>
      <c r="H877" s="27" t="s">
        <v>31</v>
      </c>
      <c r="I877" s="32"/>
      <c r="J877" s="32" t="s">
        <v>33</v>
      </c>
      <c r="K877" s="32"/>
      <c r="L877" s="68"/>
      <c r="R877" s="99"/>
    </row>
    <row r="878" spans="1:18" ht="12.75" hidden="1">
      <c r="A878" s="67" t="s">
        <v>929</v>
      </c>
      <c r="B878" s="60">
        <f t="shared" si="37"/>
      </c>
      <c r="C878" s="27" t="s">
        <v>30</v>
      </c>
      <c r="D878" s="28">
        <v>16</v>
      </c>
      <c r="E878" s="30">
        <f t="shared" si="38"/>
        <v>21</v>
      </c>
      <c r="F878" s="31" t="s">
        <v>34</v>
      </c>
      <c r="G878" s="28">
        <v>2.5</v>
      </c>
      <c r="H878" s="27" t="s">
        <v>412</v>
      </c>
      <c r="I878" s="37"/>
      <c r="J878" s="27" t="s">
        <v>409</v>
      </c>
      <c r="K878" s="27"/>
      <c r="L878" s="68"/>
      <c r="R878" s="98"/>
    </row>
    <row r="879" spans="1:18" ht="12.75" hidden="1">
      <c r="A879" s="70" t="s">
        <v>873</v>
      </c>
      <c r="B879" s="60">
        <f t="shared" si="37"/>
      </c>
      <c r="C879" s="27" t="s">
        <v>30</v>
      </c>
      <c r="D879" s="40">
        <v>15.88</v>
      </c>
      <c r="E879" s="30">
        <f t="shared" si="38"/>
        <v>21.12</v>
      </c>
      <c r="F879" s="31" t="s">
        <v>34</v>
      </c>
      <c r="G879" s="40">
        <v>2.62</v>
      </c>
      <c r="H879" s="27" t="s">
        <v>31</v>
      </c>
      <c r="I879" s="32"/>
      <c r="J879" s="32" t="s">
        <v>33</v>
      </c>
      <c r="K879" s="32"/>
      <c r="L879" s="68"/>
      <c r="R879" s="99"/>
    </row>
    <row r="880" spans="1:18" ht="12.75" hidden="1">
      <c r="A880" s="67">
        <v>2016</v>
      </c>
      <c r="B880" s="60">
        <f t="shared" si="37"/>
      </c>
      <c r="C880" s="27" t="s">
        <v>30</v>
      </c>
      <c r="D880" s="28">
        <v>15.6</v>
      </c>
      <c r="E880" s="30">
        <f t="shared" si="38"/>
        <v>19.16</v>
      </c>
      <c r="F880" s="31" t="s">
        <v>34</v>
      </c>
      <c r="G880" s="28">
        <v>1.78</v>
      </c>
      <c r="H880" s="27" t="s">
        <v>31</v>
      </c>
      <c r="I880" s="32" t="s">
        <v>50</v>
      </c>
      <c r="J880" s="32" t="s">
        <v>33</v>
      </c>
      <c r="K880" s="32"/>
      <c r="L880" s="68"/>
      <c r="R880" s="98"/>
    </row>
    <row r="881" spans="1:18" ht="12.75" hidden="1">
      <c r="A881" s="70" t="s">
        <v>518</v>
      </c>
      <c r="B881" s="60">
        <f t="shared" si="37"/>
      </c>
      <c r="C881" s="27" t="s">
        <v>30</v>
      </c>
      <c r="D881" s="40">
        <v>15.6</v>
      </c>
      <c r="E881" s="30">
        <f t="shared" si="38"/>
        <v>20.4</v>
      </c>
      <c r="F881" s="31" t="s">
        <v>34</v>
      </c>
      <c r="G881" s="40">
        <v>2.4</v>
      </c>
      <c r="H881" s="27" t="s">
        <v>31</v>
      </c>
      <c r="I881" s="32"/>
      <c r="J881" s="32" t="s">
        <v>33</v>
      </c>
      <c r="K881" s="32"/>
      <c r="L881" s="68"/>
      <c r="R881" s="99"/>
    </row>
    <row r="882" spans="1:18" ht="12.75" hidden="1">
      <c r="A882" s="67">
        <v>2114</v>
      </c>
      <c r="B882" s="60">
        <f t="shared" si="37"/>
      </c>
      <c r="C882" s="27" t="s">
        <v>30</v>
      </c>
      <c r="D882" s="28">
        <v>15.54</v>
      </c>
      <c r="E882" s="30">
        <f t="shared" si="38"/>
        <v>20.78</v>
      </c>
      <c r="F882" s="31" t="s">
        <v>34</v>
      </c>
      <c r="G882" s="28">
        <v>2.62</v>
      </c>
      <c r="H882" s="27" t="s">
        <v>31</v>
      </c>
      <c r="I882" s="32" t="s">
        <v>97</v>
      </c>
      <c r="J882" s="32" t="s">
        <v>33</v>
      </c>
      <c r="K882" s="32"/>
      <c r="L882" s="68"/>
      <c r="R882" s="99"/>
    </row>
    <row r="883" spans="1:18" ht="12.75" hidden="1">
      <c r="A883" s="70" t="s">
        <v>687</v>
      </c>
      <c r="B883" s="60">
        <f t="shared" si="37"/>
      </c>
      <c r="C883" s="27" t="s">
        <v>30</v>
      </c>
      <c r="D883" s="40">
        <v>15.5</v>
      </c>
      <c r="E883" s="30">
        <f t="shared" si="38"/>
        <v>19.5</v>
      </c>
      <c r="F883" s="31" t="s">
        <v>34</v>
      </c>
      <c r="G883" s="40">
        <v>2</v>
      </c>
      <c r="H883" s="27" t="s">
        <v>31</v>
      </c>
      <c r="I883" s="32"/>
      <c r="J883" s="32" t="s">
        <v>33</v>
      </c>
      <c r="K883" s="32"/>
      <c r="L883" s="68"/>
      <c r="R883" s="99"/>
    </row>
    <row r="884" spans="1:18" ht="12.75" hidden="1">
      <c r="A884" s="67">
        <v>2208</v>
      </c>
      <c r="B884" s="60">
        <f t="shared" si="37"/>
        <v>1</v>
      </c>
      <c r="C884" s="27" t="s">
        <v>30</v>
      </c>
      <c r="D884" s="28">
        <v>15.47</v>
      </c>
      <c r="E884" s="30">
        <f t="shared" si="38"/>
        <v>22.53</v>
      </c>
      <c r="F884" s="31" t="s">
        <v>34</v>
      </c>
      <c r="G884" s="28">
        <v>3.53</v>
      </c>
      <c r="H884" s="27" t="s">
        <v>31</v>
      </c>
      <c r="I884" s="38" t="s">
        <v>169</v>
      </c>
      <c r="J884" s="38" t="s">
        <v>33</v>
      </c>
      <c r="K884" s="38"/>
      <c r="L884" s="68"/>
      <c r="R884" s="99"/>
    </row>
    <row r="885" spans="1:18" ht="12.75" hidden="1">
      <c r="A885" s="70" t="s">
        <v>887</v>
      </c>
      <c r="B885" s="60">
        <f t="shared" si="37"/>
      </c>
      <c r="C885" s="27" t="s">
        <v>30</v>
      </c>
      <c r="D885" s="40">
        <v>15.3</v>
      </c>
      <c r="E885" s="30">
        <f t="shared" si="38"/>
        <v>20.1</v>
      </c>
      <c r="F885" s="31" t="s">
        <v>34</v>
      </c>
      <c r="G885" s="40">
        <v>2.4</v>
      </c>
      <c r="H885" s="27" t="s">
        <v>31</v>
      </c>
      <c r="I885" s="32"/>
      <c r="J885" s="32" t="s">
        <v>33</v>
      </c>
      <c r="K885" s="32"/>
      <c r="L885" s="68"/>
      <c r="R885" s="99"/>
    </row>
    <row r="886" spans="1:18" ht="12.75" hidden="1">
      <c r="A886" s="67">
        <v>2312</v>
      </c>
      <c r="B886" s="60">
        <f t="shared" si="37"/>
      </c>
      <c r="C886" s="27" t="s">
        <v>30</v>
      </c>
      <c r="D886" s="28">
        <v>15.24</v>
      </c>
      <c r="E886" s="30">
        <f t="shared" si="38"/>
        <v>25.9</v>
      </c>
      <c r="F886" s="31" t="s">
        <v>34</v>
      </c>
      <c r="G886" s="28">
        <v>5.33</v>
      </c>
      <c r="H886" s="27" t="s">
        <v>31</v>
      </c>
      <c r="I886" s="27" t="s">
        <v>249</v>
      </c>
      <c r="J886" s="27" t="s">
        <v>33</v>
      </c>
      <c r="K886" s="27"/>
      <c r="L886" s="68"/>
      <c r="R886" s="99"/>
    </row>
    <row r="887" spans="1:18" ht="12.75" hidden="1">
      <c r="A887" s="70" t="s">
        <v>619</v>
      </c>
      <c r="B887" s="60">
        <f t="shared" si="37"/>
      </c>
      <c r="C887" s="27" t="s">
        <v>30</v>
      </c>
      <c r="D887" s="40">
        <v>15.1</v>
      </c>
      <c r="E887" s="30">
        <f t="shared" si="38"/>
        <v>20.5</v>
      </c>
      <c r="F887" s="31" t="s">
        <v>34</v>
      </c>
      <c r="G887" s="40">
        <v>2.7</v>
      </c>
      <c r="H887" s="27" t="s">
        <v>31</v>
      </c>
      <c r="I887" s="32"/>
      <c r="J887" s="32" t="s">
        <v>33</v>
      </c>
      <c r="K887" s="32"/>
      <c r="L887" s="68"/>
      <c r="R887" s="98"/>
    </row>
    <row r="888" spans="1:18" ht="12.75" hidden="1">
      <c r="A888" s="70" t="s">
        <v>522</v>
      </c>
      <c r="B888" s="60">
        <f t="shared" si="37"/>
      </c>
      <c r="C888" s="27" t="s">
        <v>30</v>
      </c>
      <c r="D888" s="40">
        <v>15</v>
      </c>
      <c r="E888" s="30">
        <f t="shared" si="38"/>
        <v>17</v>
      </c>
      <c r="F888" s="31" t="s">
        <v>34</v>
      </c>
      <c r="G888" s="40">
        <v>1</v>
      </c>
      <c r="H888" s="27" t="s">
        <v>31</v>
      </c>
      <c r="I888" s="32"/>
      <c r="J888" s="32" t="s">
        <v>33</v>
      </c>
      <c r="K888" s="32"/>
      <c r="L888" s="68"/>
      <c r="R888" s="99"/>
    </row>
    <row r="889" spans="1:18" ht="12.75" hidden="1">
      <c r="A889" s="70" t="s">
        <v>532</v>
      </c>
      <c r="B889" s="60">
        <f t="shared" si="37"/>
      </c>
      <c r="C889" s="27" t="s">
        <v>30</v>
      </c>
      <c r="D889" s="40">
        <v>15</v>
      </c>
      <c r="E889" s="30">
        <f t="shared" si="38"/>
        <v>21</v>
      </c>
      <c r="F889" s="31" t="s">
        <v>34</v>
      </c>
      <c r="G889" s="40">
        <v>3</v>
      </c>
      <c r="H889" s="27" t="s">
        <v>31</v>
      </c>
      <c r="I889" s="32"/>
      <c r="J889" s="32" t="s">
        <v>33</v>
      </c>
      <c r="K889" s="32"/>
      <c r="L889" s="68"/>
      <c r="R889" s="98"/>
    </row>
    <row r="890" spans="1:18" ht="12.75" hidden="1">
      <c r="A890" s="70" t="s">
        <v>540</v>
      </c>
      <c r="B890" s="60">
        <f t="shared" si="37"/>
      </c>
      <c r="C890" s="27" t="s">
        <v>30</v>
      </c>
      <c r="D890" s="40">
        <v>15</v>
      </c>
      <c r="E890" s="30">
        <f t="shared" si="38"/>
        <v>19</v>
      </c>
      <c r="F890" s="31" t="s">
        <v>34</v>
      </c>
      <c r="G890" s="40">
        <v>2</v>
      </c>
      <c r="H890" s="27" t="s">
        <v>31</v>
      </c>
      <c r="I890" s="32"/>
      <c r="J890" s="32" t="s">
        <v>33</v>
      </c>
      <c r="K890" s="32"/>
      <c r="L890" s="68"/>
      <c r="R890" s="99"/>
    </row>
    <row r="891" spans="1:18" ht="12.75" hidden="1">
      <c r="A891" s="70" t="s">
        <v>566</v>
      </c>
      <c r="B891" s="60">
        <f t="shared" si="37"/>
      </c>
      <c r="C891" s="27" t="s">
        <v>30</v>
      </c>
      <c r="D891" s="40">
        <v>15</v>
      </c>
      <c r="E891" s="30">
        <f t="shared" si="38"/>
        <v>20</v>
      </c>
      <c r="F891" s="31" t="s">
        <v>34</v>
      </c>
      <c r="G891" s="40">
        <v>2.5</v>
      </c>
      <c r="H891" s="27" t="s">
        <v>31</v>
      </c>
      <c r="I891" s="32"/>
      <c r="J891" s="32" t="s">
        <v>33</v>
      </c>
      <c r="K891" s="32"/>
      <c r="L891" s="68"/>
      <c r="R891" s="99"/>
    </row>
    <row r="892" spans="1:18" ht="12.75" hidden="1">
      <c r="A892" s="70" t="s">
        <v>777</v>
      </c>
      <c r="B892" s="60">
        <f t="shared" si="37"/>
      </c>
      <c r="C892" s="27" t="s">
        <v>30</v>
      </c>
      <c r="D892" s="40">
        <v>15</v>
      </c>
      <c r="E892" s="30">
        <f t="shared" si="38"/>
        <v>18.56</v>
      </c>
      <c r="F892" s="31" t="s">
        <v>34</v>
      </c>
      <c r="G892" s="40">
        <v>1.78</v>
      </c>
      <c r="H892" s="27" t="s">
        <v>31</v>
      </c>
      <c r="I892" s="32"/>
      <c r="J892" s="32" t="s">
        <v>33</v>
      </c>
      <c r="K892" s="32"/>
      <c r="L892" s="68"/>
      <c r="R892" s="98"/>
    </row>
    <row r="893" spans="1:18" ht="12.75" hidden="1">
      <c r="A893" s="67">
        <v>7273</v>
      </c>
      <c r="B893" s="60">
        <f t="shared" si="37"/>
      </c>
      <c r="C893" s="27" t="s">
        <v>30</v>
      </c>
      <c r="D893" s="28">
        <v>14.7</v>
      </c>
      <c r="E893" s="30">
        <f t="shared" si="38"/>
        <v>20.7</v>
      </c>
      <c r="F893" s="31" t="s">
        <v>34</v>
      </c>
      <c r="G893" s="28">
        <v>3</v>
      </c>
      <c r="H893" s="27" t="s">
        <v>31</v>
      </c>
      <c r="I893" s="27"/>
      <c r="J893" s="27" t="s">
        <v>33</v>
      </c>
      <c r="K893" s="27">
        <v>10</v>
      </c>
      <c r="L893" s="68">
        <v>301</v>
      </c>
      <c r="R893" s="98"/>
    </row>
    <row r="894" spans="1:18" ht="12.75" hidden="1">
      <c r="A894" s="70" t="s">
        <v>821</v>
      </c>
      <c r="B894" s="60">
        <f t="shared" si="37"/>
      </c>
      <c r="C894" s="27" t="s">
        <v>30</v>
      </c>
      <c r="D894" s="40">
        <v>14.7</v>
      </c>
      <c r="E894" s="30">
        <f t="shared" si="38"/>
        <v>20.1</v>
      </c>
      <c r="F894" s="31" t="s">
        <v>34</v>
      </c>
      <c r="G894" s="40">
        <v>2.7</v>
      </c>
      <c r="H894" s="27" t="s">
        <v>31</v>
      </c>
      <c r="I894" s="32"/>
      <c r="J894" s="32" t="s">
        <v>33</v>
      </c>
      <c r="K894" s="32"/>
      <c r="L894" s="68"/>
      <c r="R894" s="98"/>
    </row>
    <row r="895" spans="1:18" ht="12.75" hidden="1">
      <c r="A895" s="67">
        <v>9408</v>
      </c>
      <c r="B895" s="60">
        <f t="shared" si="37"/>
      </c>
      <c r="C895" s="27" t="s">
        <v>30</v>
      </c>
      <c r="D895" s="28">
        <v>14.5</v>
      </c>
      <c r="E895" s="30">
        <f t="shared" si="38"/>
        <v>20.06</v>
      </c>
      <c r="F895" s="31" t="s">
        <v>34</v>
      </c>
      <c r="G895" s="28">
        <v>2.78</v>
      </c>
      <c r="H895" s="27" t="s">
        <v>31</v>
      </c>
      <c r="I895" s="32"/>
      <c r="J895" s="32" t="s">
        <v>33</v>
      </c>
      <c r="K895" s="32"/>
      <c r="L895" s="68"/>
      <c r="R895" s="99"/>
    </row>
    <row r="896" spans="1:18" ht="12.75" hidden="1">
      <c r="A896" s="70" t="s">
        <v>510</v>
      </c>
      <c r="B896" s="60">
        <f t="shared" si="37"/>
      </c>
      <c r="C896" s="27" t="s">
        <v>30</v>
      </c>
      <c r="D896" s="40">
        <v>14.5</v>
      </c>
      <c r="E896" s="30">
        <f t="shared" si="38"/>
        <v>17.5</v>
      </c>
      <c r="F896" s="31" t="s">
        <v>34</v>
      </c>
      <c r="G896" s="40">
        <v>1.5</v>
      </c>
      <c r="H896" s="27" t="s">
        <v>31</v>
      </c>
      <c r="I896" s="32"/>
      <c r="J896" s="32" t="s">
        <v>33</v>
      </c>
      <c r="K896" s="32"/>
      <c r="L896" s="68"/>
      <c r="R896" s="99"/>
    </row>
    <row r="897" spans="1:18" ht="12.75" hidden="1">
      <c r="A897" s="70" t="s">
        <v>741</v>
      </c>
      <c r="B897" s="60">
        <f t="shared" si="37"/>
      </c>
      <c r="C897" s="27" t="s">
        <v>30</v>
      </c>
      <c r="D897" s="40">
        <v>14.3</v>
      </c>
      <c r="E897" s="30">
        <f t="shared" si="38"/>
        <v>19.1</v>
      </c>
      <c r="F897" s="31" t="s">
        <v>34</v>
      </c>
      <c r="G897" s="40">
        <v>2.4</v>
      </c>
      <c r="H897" s="27" t="s">
        <v>31</v>
      </c>
      <c r="I897" s="32"/>
      <c r="J897" s="32" t="s">
        <v>33</v>
      </c>
      <c r="K897" s="32"/>
      <c r="L897" s="68"/>
      <c r="R897" s="99"/>
    </row>
    <row r="898" spans="1:18" ht="12.75" hidden="1">
      <c r="A898" s="67">
        <v>2015</v>
      </c>
      <c r="B898" s="60">
        <f t="shared" si="37"/>
      </c>
      <c r="C898" s="27" t="s">
        <v>30</v>
      </c>
      <c r="D898" s="28">
        <v>14</v>
      </c>
      <c r="E898" s="30">
        <f t="shared" si="38"/>
        <v>17.56</v>
      </c>
      <c r="F898" s="31" t="s">
        <v>34</v>
      </c>
      <c r="G898" s="28">
        <v>1.78</v>
      </c>
      <c r="H898" s="27" t="s">
        <v>31</v>
      </c>
      <c r="I898" s="32" t="s">
        <v>49</v>
      </c>
      <c r="J898" s="38" t="s">
        <v>33</v>
      </c>
      <c r="K898" s="32"/>
      <c r="L898" s="68"/>
      <c r="R898" s="99"/>
    </row>
    <row r="899" spans="1:18" ht="12.75" hidden="1">
      <c r="A899" s="67">
        <v>6006</v>
      </c>
      <c r="B899" s="60">
        <f t="shared" si="37"/>
      </c>
      <c r="C899" s="27" t="s">
        <v>30</v>
      </c>
      <c r="D899" s="28">
        <v>14</v>
      </c>
      <c r="E899" s="30">
        <f t="shared" si="38"/>
        <v>18</v>
      </c>
      <c r="F899" s="31" t="s">
        <v>34</v>
      </c>
      <c r="G899" s="28">
        <v>2</v>
      </c>
      <c r="H899" s="27" t="s">
        <v>31</v>
      </c>
      <c r="I899" s="32"/>
      <c r="J899" s="32" t="s">
        <v>33</v>
      </c>
      <c r="K899" s="32">
        <v>100</v>
      </c>
      <c r="L899" s="68">
        <v>7106</v>
      </c>
      <c r="R899" s="99"/>
    </row>
    <row r="900" spans="1:18" ht="12.75" hidden="1">
      <c r="A900" s="67">
        <v>6022</v>
      </c>
      <c r="B900" s="60">
        <f t="shared" si="37"/>
      </c>
      <c r="C900" s="27" t="s">
        <v>30</v>
      </c>
      <c r="D900" s="28">
        <v>14</v>
      </c>
      <c r="E900" s="30">
        <f t="shared" si="38"/>
        <v>17</v>
      </c>
      <c r="F900" s="31" t="s">
        <v>34</v>
      </c>
      <c r="G900" s="28">
        <v>1.5</v>
      </c>
      <c r="H900" s="27" t="s">
        <v>31</v>
      </c>
      <c r="I900" s="32"/>
      <c r="J900" s="32" t="s">
        <v>33</v>
      </c>
      <c r="K900" s="32">
        <v>117</v>
      </c>
      <c r="L900" s="68">
        <v>7090</v>
      </c>
      <c r="R900" s="98"/>
    </row>
    <row r="901" spans="1:18" ht="12.75" hidden="1">
      <c r="A901" s="70" t="s">
        <v>478</v>
      </c>
      <c r="B901" s="60">
        <f t="shared" si="37"/>
      </c>
      <c r="C901" s="27" t="s">
        <v>30</v>
      </c>
      <c r="D901" s="40">
        <v>14</v>
      </c>
      <c r="E901" s="30">
        <f t="shared" si="38"/>
        <v>18</v>
      </c>
      <c r="F901" s="31" t="s">
        <v>34</v>
      </c>
      <c r="G901" s="40">
        <v>2</v>
      </c>
      <c r="H901" s="27" t="s">
        <v>31</v>
      </c>
      <c r="I901" s="32"/>
      <c r="J901" s="32" t="s">
        <v>33</v>
      </c>
      <c r="K901" s="32"/>
      <c r="L901" s="68"/>
      <c r="R901" s="98"/>
    </row>
    <row r="902" spans="1:18" ht="12.75" hidden="1">
      <c r="A902" s="70" t="s">
        <v>632</v>
      </c>
      <c r="B902" s="60">
        <f t="shared" si="37"/>
      </c>
      <c r="C902" s="27" t="s">
        <v>30</v>
      </c>
      <c r="D902" s="40">
        <v>14</v>
      </c>
      <c r="E902" s="30">
        <f t="shared" si="38"/>
        <v>19</v>
      </c>
      <c r="F902" s="31" t="s">
        <v>34</v>
      </c>
      <c r="G902" s="40">
        <v>2.5</v>
      </c>
      <c r="H902" s="27" t="s">
        <v>31</v>
      </c>
      <c r="I902" s="32"/>
      <c r="J902" s="32" t="s">
        <v>33</v>
      </c>
      <c r="K902" s="32"/>
      <c r="L902" s="68"/>
      <c r="R902" s="99"/>
    </row>
    <row r="903" spans="1:18" ht="12.75" hidden="1">
      <c r="A903" s="70" t="s">
        <v>702</v>
      </c>
      <c r="B903" s="60">
        <f t="shared" si="37"/>
      </c>
      <c r="C903" s="27" t="s">
        <v>30</v>
      </c>
      <c r="D903" s="40">
        <v>14</v>
      </c>
      <c r="E903" s="30">
        <f t="shared" si="38"/>
        <v>20</v>
      </c>
      <c r="F903" s="31" t="s">
        <v>34</v>
      </c>
      <c r="G903" s="40">
        <v>3</v>
      </c>
      <c r="H903" s="27" t="s">
        <v>31</v>
      </c>
      <c r="I903" s="32"/>
      <c r="J903" s="32" t="s">
        <v>33</v>
      </c>
      <c r="K903" s="32"/>
      <c r="L903" s="68"/>
      <c r="R903" s="98"/>
    </row>
    <row r="904" spans="1:18" ht="12.75" hidden="1">
      <c r="A904" s="70" t="s">
        <v>803</v>
      </c>
      <c r="B904" s="60">
        <f t="shared" si="37"/>
      </c>
      <c r="C904" s="27" t="s">
        <v>30</v>
      </c>
      <c r="D904" s="40">
        <v>14</v>
      </c>
      <c r="E904" s="30">
        <f t="shared" si="38"/>
        <v>17</v>
      </c>
      <c r="F904" s="31" t="s">
        <v>34</v>
      </c>
      <c r="G904" s="40">
        <v>1.5</v>
      </c>
      <c r="H904" s="27" t="s">
        <v>31</v>
      </c>
      <c r="I904" s="32"/>
      <c r="J904" s="32" t="s">
        <v>33</v>
      </c>
      <c r="K904" s="32"/>
      <c r="L904" s="68"/>
      <c r="R904" s="98"/>
    </row>
    <row r="905" spans="1:18" ht="12.75" hidden="1">
      <c r="A905" s="70" t="s">
        <v>910</v>
      </c>
      <c r="B905" s="60">
        <f t="shared" si="37"/>
      </c>
      <c r="C905" s="27" t="s">
        <v>30</v>
      </c>
      <c r="D905" s="40">
        <v>14</v>
      </c>
      <c r="E905" s="30">
        <f t="shared" si="38"/>
        <v>18.6</v>
      </c>
      <c r="F905" s="31" t="s">
        <v>34</v>
      </c>
      <c r="G905" s="40">
        <v>2.3</v>
      </c>
      <c r="H905" s="27" t="s">
        <v>31</v>
      </c>
      <c r="I905" s="32"/>
      <c r="J905" s="32" t="s">
        <v>33</v>
      </c>
      <c r="K905" s="32"/>
      <c r="L905" s="68"/>
      <c r="R905" s="99"/>
    </row>
    <row r="906" spans="1:18" ht="12.75" hidden="1">
      <c r="A906" s="67">
        <v>2113</v>
      </c>
      <c r="B906" s="60">
        <f t="shared" si="37"/>
      </c>
      <c r="C906" s="27" t="s">
        <v>30</v>
      </c>
      <c r="D906" s="28">
        <v>13.94</v>
      </c>
      <c r="E906" s="30">
        <f t="shared" si="38"/>
        <v>19.18</v>
      </c>
      <c r="F906" s="31" t="s">
        <v>34</v>
      </c>
      <c r="G906" s="28">
        <v>2.62</v>
      </c>
      <c r="H906" s="27" t="s">
        <v>31</v>
      </c>
      <c r="I906" s="27" t="s">
        <v>96</v>
      </c>
      <c r="J906" s="38" t="s">
        <v>33</v>
      </c>
      <c r="K906" s="27"/>
      <c r="L906" s="68"/>
      <c r="R906" s="99"/>
    </row>
    <row r="907" spans="1:18" ht="12.75" hidden="1">
      <c r="A907" s="67">
        <v>2207</v>
      </c>
      <c r="B907" s="60">
        <f t="shared" si="37"/>
        <v>1</v>
      </c>
      <c r="C907" s="27" t="s">
        <v>30</v>
      </c>
      <c r="D907" s="28">
        <v>13.87</v>
      </c>
      <c r="E907" s="30">
        <f t="shared" si="38"/>
        <v>20.93</v>
      </c>
      <c r="F907" s="31" t="s">
        <v>34</v>
      </c>
      <c r="G907" s="28">
        <v>3.53</v>
      </c>
      <c r="H907" s="27" t="s">
        <v>31</v>
      </c>
      <c r="I907" s="38" t="s">
        <v>168</v>
      </c>
      <c r="J907" s="38" t="s">
        <v>33</v>
      </c>
      <c r="K907" s="38"/>
      <c r="L907" s="68"/>
      <c r="R907" s="99"/>
    </row>
    <row r="908" spans="1:18" ht="12.75" hidden="1">
      <c r="A908" s="70" t="s">
        <v>587</v>
      </c>
      <c r="B908" s="60">
        <f t="shared" si="37"/>
      </c>
      <c r="C908" s="27" t="s">
        <v>30</v>
      </c>
      <c r="D908" s="40">
        <v>13.8</v>
      </c>
      <c r="E908" s="30">
        <f t="shared" si="38"/>
        <v>19.200000000000003</v>
      </c>
      <c r="F908" s="31" t="s">
        <v>34</v>
      </c>
      <c r="G908" s="40">
        <v>2.7</v>
      </c>
      <c r="H908" s="27" t="s">
        <v>31</v>
      </c>
      <c r="I908" s="32"/>
      <c r="J908" s="32" t="s">
        <v>33</v>
      </c>
      <c r="K908" s="32"/>
      <c r="L908" s="68"/>
      <c r="R908" s="99"/>
    </row>
    <row r="909" spans="1:18" ht="12.75" hidden="1">
      <c r="A909" s="67">
        <v>2311</v>
      </c>
      <c r="B909" s="60">
        <f t="shared" si="37"/>
      </c>
      <c r="C909" s="27" t="s">
        <v>30</v>
      </c>
      <c r="D909" s="28">
        <v>13.64</v>
      </c>
      <c r="E909" s="30">
        <f t="shared" si="38"/>
        <v>24.3</v>
      </c>
      <c r="F909" s="31" t="s">
        <v>34</v>
      </c>
      <c r="G909" s="28">
        <v>5.33</v>
      </c>
      <c r="H909" s="27" t="s">
        <v>31</v>
      </c>
      <c r="I909" s="27" t="s">
        <v>248</v>
      </c>
      <c r="J909" s="38" t="s">
        <v>33</v>
      </c>
      <c r="K909" s="27"/>
      <c r="L909" s="68"/>
      <c r="R909" s="99"/>
    </row>
    <row r="910" spans="1:18" ht="12.75" hidden="1">
      <c r="A910" s="67">
        <v>3907</v>
      </c>
      <c r="B910" s="60">
        <f t="shared" si="37"/>
      </c>
      <c r="C910" s="27" t="s">
        <v>30</v>
      </c>
      <c r="D910" s="28">
        <v>13.46</v>
      </c>
      <c r="E910" s="30">
        <f t="shared" si="38"/>
        <v>17.62</v>
      </c>
      <c r="F910" s="31" t="s">
        <v>34</v>
      </c>
      <c r="G910" s="28">
        <v>2.08</v>
      </c>
      <c r="H910" s="37" t="s">
        <v>384</v>
      </c>
      <c r="I910" s="27" t="s">
        <v>400</v>
      </c>
      <c r="J910" s="38" t="s">
        <v>33</v>
      </c>
      <c r="K910" s="27"/>
      <c r="L910" s="68"/>
      <c r="R910" s="99"/>
    </row>
    <row r="911" spans="1:18" ht="12.75" hidden="1">
      <c r="A911" s="70" t="s">
        <v>783</v>
      </c>
      <c r="B911" s="60">
        <f t="shared" si="37"/>
      </c>
      <c r="C911" s="27" t="s">
        <v>30</v>
      </c>
      <c r="D911" s="40">
        <v>13.3</v>
      </c>
      <c r="E911" s="30">
        <f t="shared" si="38"/>
        <v>18.1</v>
      </c>
      <c r="F911" s="31" t="s">
        <v>34</v>
      </c>
      <c r="G911" s="40">
        <v>2.4</v>
      </c>
      <c r="H911" s="27" t="s">
        <v>31</v>
      </c>
      <c r="I911" s="32"/>
      <c r="J911" s="32" t="s">
        <v>33</v>
      </c>
      <c r="K911" s="32"/>
      <c r="L911" s="68"/>
      <c r="R911" s="99"/>
    </row>
    <row r="912" spans="1:18" ht="12.75" hidden="1">
      <c r="A912" s="70" t="s">
        <v>815</v>
      </c>
      <c r="B912" s="60">
        <f t="shared" si="37"/>
      </c>
      <c r="C912" s="27" t="s">
        <v>30</v>
      </c>
      <c r="D912" s="40">
        <v>13.3</v>
      </c>
      <c r="E912" s="30">
        <f t="shared" si="38"/>
        <v>19.3</v>
      </c>
      <c r="F912" s="31" t="s">
        <v>34</v>
      </c>
      <c r="G912" s="40">
        <v>3</v>
      </c>
      <c r="H912" s="27" t="s">
        <v>31</v>
      </c>
      <c r="I912" s="32"/>
      <c r="J912" s="32" t="s">
        <v>33</v>
      </c>
      <c r="K912" s="32"/>
      <c r="L912" s="68"/>
      <c r="R912" s="99"/>
    </row>
    <row r="913" spans="1:18" ht="12.75" hidden="1">
      <c r="A913" s="70" t="s">
        <v>516</v>
      </c>
      <c r="B913" s="60">
        <f t="shared" si="37"/>
      </c>
      <c r="C913" s="27" t="s">
        <v>30</v>
      </c>
      <c r="D913" s="40">
        <v>13.1</v>
      </c>
      <c r="E913" s="30">
        <f t="shared" si="38"/>
        <v>18.34</v>
      </c>
      <c r="F913" s="31" t="s">
        <v>34</v>
      </c>
      <c r="G913" s="40">
        <v>2.62</v>
      </c>
      <c r="H913" s="27" t="s">
        <v>31</v>
      </c>
      <c r="I913" s="32"/>
      <c r="J913" s="32" t="s">
        <v>33</v>
      </c>
      <c r="K913" s="32"/>
      <c r="L913" s="68"/>
      <c r="R913" s="98"/>
    </row>
    <row r="914" spans="1:18" ht="12.75" hidden="1">
      <c r="A914" s="70" t="s">
        <v>592</v>
      </c>
      <c r="B914" s="60">
        <f t="shared" si="37"/>
      </c>
      <c r="C914" s="27" t="s">
        <v>30</v>
      </c>
      <c r="D914" s="40">
        <v>13</v>
      </c>
      <c r="E914" s="30">
        <f t="shared" si="38"/>
        <v>20</v>
      </c>
      <c r="F914" s="31" t="s">
        <v>34</v>
      </c>
      <c r="G914" s="40">
        <v>3.5</v>
      </c>
      <c r="H914" s="27" t="s">
        <v>31</v>
      </c>
      <c r="I914" s="32"/>
      <c r="J914" s="32" t="s">
        <v>33</v>
      </c>
      <c r="K914" s="32"/>
      <c r="L914" s="68"/>
      <c r="R914" s="98"/>
    </row>
    <row r="915" spans="1:18" ht="12.75" hidden="1">
      <c r="A915" s="70" t="s">
        <v>727</v>
      </c>
      <c r="B915" s="60">
        <f t="shared" si="37"/>
      </c>
      <c r="C915" s="27" t="s">
        <v>30</v>
      </c>
      <c r="D915" s="40">
        <v>13</v>
      </c>
      <c r="E915" s="30">
        <f t="shared" si="38"/>
        <v>17</v>
      </c>
      <c r="F915" s="31" t="s">
        <v>34</v>
      </c>
      <c r="G915" s="40">
        <v>2</v>
      </c>
      <c r="H915" s="27" t="s">
        <v>31</v>
      </c>
      <c r="I915" s="32"/>
      <c r="J915" s="32" t="s">
        <v>33</v>
      </c>
      <c r="K915" s="32"/>
      <c r="L915" s="68"/>
      <c r="R915" s="98"/>
    </row>
    <row r="916" spans="1:18" ht="12.75" hidden="1">
      <c r="A916" s="70" t="s">
        <v>841</v>
      </c>
      <c r="B916" s="60">
        <f t="shared" si="37"/>
      </c>
      <c r="C916" s="27" t="s">
        <v>30</v>
      </c>
      <c r="D916" s="40">
        <v>13</v>
      </c>
      <c r="E916" s="30">
        <f t="shared" si="38"/>
        <v>23</v>
      </c>
      <c r="F916" s="31" t="s">
        <v>34</v>
      </c>
      <c r="G916" s="40">
        <v>5</v>
      </c>
      <c r="H916" s="27" t="s">
        <v>31</v>
      </c>
      <c r="I916" s="32"/>
      <c r="J916" s="32" t="s">
        <v>33</v>
      </c>
      <c r="K916" s="32"/>
      <c r="L916" s="68"/>
      <c r="R916" s="98"/>
    </row>
    <row r="917" spans="1:18" ht="12.75" hidden="1">
      <c r="A917" s="70" t="s">
        <v>842</v>
      </c>
      <c r="B917" s="60">
        <f t="shared" si="37"/>
      </c>
      <c r="C917" s="27" t="s">
        <v>30</v>
      </c>
      <c r="D917" s="40">
        <v>13</v>
      </c>
      <c r="E917" s="30">
        <f t="shared" si="38"/>
        <v>16</v>
      </c>
      <c r="F917" s="31" t="s">
        <v>34</v>
      </c>
      <c r="G917" s="40">
        <v>1.5</v>
      </c>
      <c r="H917" s="27" t="s">
        <v>31</v>
      </c>
      <c r="I917" s="32"/>
      <c r="J917" s="32" t="s">
        <v>33</v>
      </c>
      <c r="K917" s="32"/>
      <c r="L917" s="68"/>
      <c r="R917" s="98"/>
    </row>
    <row r="918" spans="1:18" ht="12.75" hidden="1">
      <c r="A918" s="70" t="s">
        <v>535</v>
      </c>
      <c r="B918" s="60">
        <f t="shared" si="37"/>
      </c>
      <c r="C918" s="27" t="s">
        <v>30</v>
      </c>
      <c r="D918" s="40">
        <v>12.5</v>
      </c>
      <c r="E918" s="30">
        <f t="shared" si="38"/>
        <v>17.5</v>
      </c>
      <c r="F918" s="31" t="s">
        <v>34</v>
      </c>
      <c r="G918" s="40">
        <v>2.5</v>
      </c>
      <c r="H918" s="27" t="s">
        <v>31</v>
      </c>
      <c r="I918" s="32"/>
      <c r="J918" s="32" t="s">
        <v>33</v>
      </c>
      <c r="K918" s="32"/>
      <c r="L918" s="68"/>
      <c r="R918" s="99"/>
    </row>
    <row r="919" spans="1:18" ht="12.75" hidden="1">
      <c r="A919" s="67">
        <v>2014</v>
      </c>
      <c r="B919" s="60">
        <f t="shared" si="37"/>
      </c>
      <c r="C919" s="27" t="s">
        <v>30</v>
      </c>
      <c r="D919" s="28">
        <v>12.42</v>
      </c>
      <c r="E919" s="30">
        <f t="shared" si="38"/>
        <v>15.98</v>
      </c>
      <c r="F919" s="31" t="s">
        <v>34</v>
      </c>
      <c r="G919" s="28">
        <v>1.78</v>
      </c>
      <c r="H919" s="27" t="s">
        <v>31</v>
      </c>
      <c r="I919" s="32" t="s">
        <v>48</v>
      </c>
      <c r="J919" s="38" t="s">
        <v>33</v>
      </c>
      <c r="K919" s="32"/>
      <c r="L919" s="68"/>
      <c r="R919" s="99"/>
    </row>
    <row r="920" spans="1:18" ht="12.75" hidden="1">
      <c r="A920" s="67">
        <v>2112</v>
      </c>
      <c r="B920" s="60">
        <f t="shared" si="37"/>
      </c>
      <c r="C920" s="27" t="s">
        <v>30</v>
      </c>
      <c r="D920" s="28">
        <v>12.37</v>
      </c>
      <c r="E920" s="30">
        <f t="shared" si="38"/>
        <v>17.61</v>
      </c>
      <c r="F920" s="31" t="s">
        <v>34</v>
      </c>
      <c r="G920" s="28">
        <v>2.62</v>
      </c>
      <c r="H920" s="27" t="s">
        <v>31</v>
      </c>
      <c r="I920" s="27" t="s">
        <v>95</v>
      </c>
      <c r="J920" s="38" t="s">
        <v>33</v>
      </c>
      <c r="K920" s="27"/>
      <c r="L920" s="68"/>
      <c r="R920" s="99"/>
    </row>
    <row r="921" spans="1:18" ht="12.75" hidden="1">
      <c r="A921" s="67">
        <v>2206</v>
      </c>
      <c r="B921" s="60">
        <f t="shared" si="37"/>
        <v>1</v>
      </c>
      <c r="C921" s="27" t="s">
        <v>30</v>
      </c>
      <c r="D921" s="28">
        <v>12.29</v>
      </c>
      <c r="E921" s="30">
        <f t="shared" si="38"/>
        <v>19.349999999999998</v>
      </c>
      <c r="F921" s="31" t="s">
        <v>34</v>
      </c>
      <c r="G921" s="28">
        <v>3.53</v>
      </c>
      <c r="H921" s="27" t="s">
        <v>31</v>
      </c>
      <c r="I921" s="38" t="s">
        <v>167</v>
      </c>
      <c r="J921" s="38" t="s">
        <v>33</v>
      </c>
      <c r="K921" s="38"/>
      <c r="L921" s="68"/>
      <c r="R921" s="99"/>
    </row>
    <row r="922" spans="1:18" ht="12.75" hidden="1">
      <c r="A922" s="67">
        <v>2310</v>
      </c>
      <c r="B922" s="60">
        <f t="shared" si="37"/>
      </c>
      <c r="C922" s="27" t="s">
        <v>30</v>
      </c>
      <c r="D922" s="28">
        <v>12.07</v>
      </c>
      <c r="E922" s="30">
        <f t="shared" si="38"/>
        <v>22.73</v>
      </c>
      <c r="F922" s="31" t="s">
        <v>34</v>
      </c>
      <c r="G922" s="28">
        <v>5.33</v>
      </c>
      <c r="H922" s="27" t="s">
        <v>31</v>
      </c>
      <c r="I922" s="27" t="s">
        <v>247</v>
      </c>
      <c r="J922" s="27" t="s">
        <v>33</v>
      </c>
      <c r="K922" s="27"/>
      <c r="L922" s="68"/>
      <c r="R922" s="99"/>
    </row>
    <row r="923" spans="1:18" ht="12.75" hidden="1">
      <c r="A923" s="67">
        <v>6014</v>
      </c>
      <c r="B923" s="60">
        <f t="shared" si="37"/>
      </c>
      <c r="C923" s="27" t="s">
        <v>30</v>
      </c>
      <c r="D923" s="28">
        <v>12</v>
      </c>
      <c r="E923" s="30">
        <f t="shared" si="38"/>
        <v>15</v>
      </c>
      <c r="F923" s="31" t="s">
        <v>34</v>
      </c>
      <c r="G923" s="28">
        <v>1.5</v>
      </c>
      <c r="H923" s="27" t="s">
        <v>31</v>
      </c>
      <c r="I923" s="32"/>
      <c r="J923" s="32" t="s">
        <v>33</v>
      </c>
      <c r="K923" s="32">
        <v>121</v>
      </c>
      <c r="L923" s="68">
        <v>7092</v>
      </c>
      <c r="R923" s="98"/>
    </row>
    <row r="924" spans="1:18" ht="12.75" hidden="1">
      <c r="A924" s="70" t="s">
        <v>473</v>
      </c>
      <c r="B924" s="60">
        <f t="shared" si="37"/>
      </c>
      <c r="C924" s="27" t="s">
        <v>30</v>
      </c>
      <c r="D924" s="40">
        <v>12</v>
      </c>
      <c r="E924" s="30">
        <f t="shared" si="38"/>
        <v>15</v>
      </c>
      <c r="F924" s="31" t="s">
        <v>34</v>
      </c>
      <c r="G924" s="40">
        <v>1.5</v>
      </c>
      <c r="H924" s="27" t="s">
        <v>31</v>
      </c>
      <c r="I924" s="32"/>
      <c r="J924" s="32" t="s">
        <v>33</v>
      </c>
      <c r="K924" s="32"/>
      <c r="L924" s="68"/>
      <c r="R924" s="99"/>
    </row>
    <row r="925" spans="1:18" ht="12.75" hidden="1">
      <c r="A925" s="70" t="s">
        <v>658</v>
      </c>
      <c r="B925" s="60">
        <f aca="true" t="shared" si="39" ref="B925:B988">IF(G925=$D$5,IF(D925&lt;$E$23,IF(I925&lt;&gt;0,1,""),""),"")</f>
      </c>
      <c r="C925" s="27" t="s">
        <v>30</v>
      </c>
      <c r="D925" s="40">
        <v>12</v>
      </c>
      <c r="E925" s="30">
        <f t="shared" si="38"/>
        <v>14</v>
      </c>
      <c r="F925" s="31" t="s">
        <v>34</v>
      </c>
      <c r="G925" s="40">
        <v>1</v>
      </c>
      <c r="H925" s="27" t="s">
        <v>31</v>
      </c>
      <c r="I925" s="32"/>
      <c r="J925" s="32" t="s">
        <v>33</v>
      </c>
      <c r="K925" s="32"/>
      <c r="L925" s="68"/>
      <c r="R925" s="99"/>
    </row>
    <row r="926" spans="1:18" ht="12.75" hidden="1">
      <c r="A926" s="70" t="s">
        <v>661</v>
      </c>
      <c r="B926" s="60">
        <f t="shared" si="39"/>
      </c>
      <c r="C926" s="27" t="s">
        <v>30</v>
      </c>
      <c r="D926" s="40">
        <v>12</v>
      </c>
      <c r="E926" s="30">
        <f t="shared" si="38"/>
        <v>16</v>
      </c>
      <c r="F926" s="31" t="s">
        <v>34</v>
      </c>
      <c r="G926" s="40">
        <v>2</v>
      </c>
      <c r="H926" s="27" t="s">
        <v>31</v>
      </c>
      <c r="I926" s="32"/>
      <c r="J926" s="32" t="s">
        <v>33</v>
      </c>
      <c r="K926" s="32"/>
      <c r="L926" s="68"/>
      <c r="R926" s="98"/>
    </row>
    <row r="927" spans="1:18" ht="12.75" hidden="1">
      <c r="A927" s="70" t="s">
        <v>797</v>
      </c>
      <c r="B927" s="60">
        <f t="shared" si="39"/>
      </c>
      <c r="C927" s="27" t="s">
        <v>30</v>
      </c>
      <c r="D927" s="40">
        <v>12</v>
      </c>
      <c r="E927" s="30">
        <f t="shared" si="38"/>
        <v>18.4</v>
      </c>
      <c r="F927" s="31" t="s">
        <v>34</v>
      </c>
      <c r="G927" s="40">
        <v>3.2</v>
      </c>
      <c r="H927" s="27" t="s">
        <v>31</v>
      </c>
      <c r="I927" s="32"/>
      <c r="J927" s="32" t="s">
        <v>33</v>
      </c>
      <c r="K927" s="32"/>
      <c r="L927" s="68"/>
      <c r="R927" s="99"/>
    </row>
    <row r="928" spans="1:18" ht="12.75" hidden="1">
      <c r="A928" s="70" t="s">
        <v>894</v>
      </c>
      <c r="B928" s="60">
        <f t="shared" si="39"/>
      </c>
      <c r="C928" s="27" t="s">
        <v>30</v>
      </c>
      <c r="D928" s="40">
        <v>12</v>
      </c>
      <c r="E928" s="30">
        <f t="shared" si="38"/>
        <v>15.4</v>
      </c>
      <c r="F928" s="31" t="s">
        <v>34</v>
      </c>
      <c r="G928" s="40">
        <v>1.7</v>
      </c>
      <c r="H928" s="27" t="s">
        <v>31</v>
      </c>
      <c r="I928" s="32"/>
      <c r="J928" s="32" t="s">
        <v>33</v>
      </c>
      <c r="K928" s="32"/>
      <c r="L928" s="68"/>
      <c r="R928" s="99"/>
    </row>
    <row r="929" spans="1:18" ht="12.75" hidden="1">
      <c r="A929" s="67">
        <v>2906</v>
      </c>
      <c r="B929" s="60">
        <f t="shared" si="39"/>
      </c>
      <c r="C929" s="27" t="s">
        <v>30</v>
      </c>
      <c r="D929" s="28">
        <v>11.89</v>
      </c>
      <c r="E929" s="30">
        <f t="shared" si="38"/>
        <v>15.850000000000001</v>
      </c>
      <c r="F929" s="31" t="s">
        <v>34</v>
      </c>
      <c r="G929" s="28">
        <v>1.98</v>
      </c>
      <c r="H929" s="37" t="s">
        <v>384</v>
      </c>
      <c r="I929" s="27" t="s">
        <v>388</v>
      </c>
      <c r="J929" s="27" t="s">
        <v>33</v>
      </c>
      <c r="K929" s="27"/>
      <c r="L929" s="68"/>
      <c r="R929" s="99"/>
    </row>
    <row r="930" spans="1:18" ht="12.75" hidden="1">
      <c r="A930" s="70" t="s">
        <v>875</v>
      </c>
      <c r="B930" s="60">
        <f t="shared" si="39"/>
      </c>
      <c r="C930" s="27" t="s">
        <v>30</v>
      </c>
      <c r="D930" s="40">
        <v>11.7</v>
      </c>
      <c r="E930" s="30">
        <f t="shared" si="38"/>
        <v>15.7</v>
      </c>
      <c r="F930" s="31" t="s">
        <v>34</v>
      </c>
      <c r="G930" s="40">
        <v>2</v>
      </c>
      <c r="H930" s="27" t="s">
        <v>31</v>
      </c>
      <c r="I930" s="32"/>
      <c r="J930" s="32" t="s">
        <v>33</v>
      </c>
      <c r="K930" s="32"/>
      <c r="L930" s="68"/>
      <c r="R930" s="99"/>
    </row>
    <row r="931" spans="1:18" ht="12.75" hidden="1">
      <c r="A931" s="70" t="s">
        <v>847</v>
      </c>
      <c r="B931" s="60">
        <f t="shared" si="39"/>
      </c>
      <c r="C931" s="27" t="s">
        <v>30</v>
      </c>
      <c r="D931" s="40">
        <v>11.6</v>
      </c>
      <c r="E931" s="30">
        <f t="shared" si="38"/>
        <v>16.4</v>
      </c>
      <c r="F931" s="31" t="s">
        <v>34</v>
      </c>
      <c r="G931" s="40">
        <v>2.4</v>
      </c>
      <c r="H931" s="27" t="s">
        <v>31</v>
      </c>
      <c r="I931" s="32"/>
      <c r="J931" s="32" t="s">
        <v>33</v>
      </c>
      <c r="K931" s="32"/>
      <c r="L931" s="68"/>
      <c r="R931" s="99"/>
    </row>
    <row r="932" spans="1:18" ht="12.75" hidden="1">
      <c r="A932" s="67">
        <v>6015</v>
      </c>
      <c r="B932" s="60">
        <f t="shared" si="39"/>
      </c>
      <c r="C932" s="27" t="s">
        <v>30</v>
      </c>
      <c r="D932" s="28">
        <v>11.5</v>
      </c>
      <c r="E932" s="30">
        <f t="shared" si="38"/>
        <v>14.5</v>
      </c>
      <c r="F932" s="31" t="s">
        <v>34</v>
      </c>
      <c r="G932" s="28">
        <v>1.5</v>
      </c>
      <c r="H932" s="27" t="s">
        <v>31</v>
      </c>
      <c r="I932" s="32"/>
      <c r="J932" s="32" t="s">
        <v>33</v>
      </c>
      <c r="K932" s="32">
        <v>121</v>
      </c>
      <c r="L932" s="68">
        <v>7093</v>
      </c>
      <c r="R932" s="99"/>
    </row>
    <row r="933" spans="1:18" ht="12.75" hidden="1">
      <c r="A933" s="70" t="s">
        <v>474</v>
      </c>
      <c r="B933" s="60">
        <f t="shared" si="39"/>
      </c>
      <c r="C933" s="27" t="s">
        <v>30</v>
      </c>
      <c r="D933" s="40">
        <v>11.5</v>
      </c>
      <c r="E933" s="30">
        <f t="shared" si="38"/>
        <v>14.5</v>
      </c>
      <c r="F933" s="31" t="s">
        <v>34</v>
      </c>
      <c r="G933" s="40">
        <v>1.5</v>
      </c>
      <c r="H933" s="27" t="s">
        <v>31</v>
      </c>
      <c r="I933" s="32"/>
      <c r="J933" s="32" t="s">
        <v>33</v>
      </c>
      <c r="K933" s="32"/>
      <c r="L933" s="68"/>
      <c r="R933" s="99"/>
    </row>
    <row r="934" spans="1:18" ht="12.75" hidden="1">
      <c r="A934" s="70" t="s">
        <v>706</v>
      </c>
      <c r="B934" s="60">
        <f t="shared" si="39"/>
      </c>
      <c r="C934" s="27" t="s">
        <v>30</v>
      </c>
      <c r="D934" s="40">
        <v>11.5</v>
      </c>
      <c r="E934" s="30">
        <f t="shared" si="38"/>
        <v>18.5</v>
      </c>
      <c r="F934" s="31" t="s">
        <v>34</v>
      </c>
      <c r="G934" s="40">
        <v>3.5</v>
      </c>
      <c r="H934" s="27" t="s">
        <v>31</v>
      </c>
      <c r="I934" s="32"/>
      <c r="J934" s="32" t="s">
        <v>33</v>
      </c>
      <c r="K934" s="32"/>
      <c r="L934" s="68"/>
      <c r="R934" s="98"/>
    </row>
    <row r="935" spans="1:18" ht="12.75" hidden="1">
      <c r="A935" s="70" t="s">
        <v>739</v>
      </c>
      <c r="B935" s="60">
        <f t="shared" si="39"/>
      </c>
      <c r="C935" s="27" t="s">
        <v>30</v>
      </c>
      <c r="D935" s="40">
        <v>11.5</v>
      </c>
      <c r="E935" s="30">
        <f t="shared" si="38"/>
        <v>17.5</v>
      </c>
      <c r="F935" s="31" t="s">
        <v>34</v>
      </c>
      <c r="G935" s="40">
        <v>3</v>
      </c>
      <c r="H935" s="27" t="s">
        <v>31</v>
      </c>
      <c r="I935" s="32"/>
      <c r="J935" s="32" t="s">
        <v>33</v>
      </c>
      <c r="K935" s="32"/>
      <c r="L935" s="68"/>
      <c r="R935" s="99"/>
    </row>
    <row r="936" spans="1:18" ht="12.75" hidden="1">
      <c r="A936" s="70" t="s">
        <v>849</v>
      </c>
      <c r="B936" s="60">
        <f t="shared" si="39"/>
      </c>
      <c r="C936" s="27" t="s">
        <v>30</v>
      </c>
      <c r="D936" s="40">
        <v>11.5</v>
      </c>
      <c r="E936" s="30">
        <f t="shared" si="38"/>
        <v>16.9</v>
      </c>
      <c r="F936" s="31" t="s">
        <v>34</v>
      </c>
      <c r="G936" s="40">
        <v>2.7</v>
      </c>
      <c r="H936" s="27" t="s">
        <v>31</v>
      </c>
      <c r="I936" s="32"/>
      <c r="J936" s="32" t="s">
        <v>33</v>
      </c>
      <c r="K936" s="32"/>
      <c r="L936" s="68"/>
      <c r="R936" s="99"/>
    </row>
    <row r="937" spans="1:18" ht="12.75" hidden="1">
      <c r="A937" s="70" t="s">
        <v>729</v>
      </c>
      <c r="B937" s="60">
        <f t="shared" si="39"/>
      </c>
      <c r="C937" s="27" t="s">
        <v>30</v>
      </c>
      <c r="D937" s="40">
        <v>11.4</v>
      </c>
      <c r="E937" s="30">
        <f t="shared" si="38"/>
        <v>16</v>
      </c>
      <c r="F937" s="31" t="s">
        <v>34</v>
      </c>
      <c r="G937" s="40">
        <v>2.3</v>
      </c>
      <c r="H937" s="27" t="s">
        <v>31</v>
      </c>
      <c r="I937" s="32"/>
      <c r="J937" s="32" t="s">
        <v>33</v>
      </c>
      <c r="K937" s="32"/>
      <c r="L937" s="68"/>
      <c r="R937" s="99"/>
    </row>
    <row r="938" spans="1:18" ht="12.75" hidden="1">
      <c r="A938" s="70" t="s">
        <v>723</v>
      </c>
      <c r="B938" s="60">
        <f t="shared" si="39"/>
      </c>
      <c r="C938" s="27" t="s">
        <v>30</v>
      </c>
      <c r="D938" s="40">
        <v>11.3</v>
      </c>
      <c r="E938" s="30">
        <f aca="true" t="shared" si="40" ref="E938:E1001">D938+(G938*2)</f>
        <v>15.3</v>
      </c>
      <c r="F938" s="31" t="s">
        <v>34</v>
      </c>
      <c r="G938" s="40">
        <v>2</v>
      </c>
      <c r="H938" s="27" t="s">
        <v>31</v>
      </c>
      <c r="I938" s="32"/>
      <c r="J938" s="32" t="s">
        <v>33</v>
      </c>
      <c r="K938" s="32"/>
      <c r="L938" s="68"/>
      <c r="R938" s="99"/>
    </row>
    <row r="939" spans="1:18" ht="12.75" hidden="1">
      <c r="A939" s="70" t="s">
        <v>585</v>
      </c>
      <c r="B939" s="60">
        <f t="shared" si="39"/>
      </c>
      <c r="C939" s="27" t="s">
        <v>30</v>
      </c>
      <c r="D939" s="40">
        <v>11.2</v>
      </c>
      <c r="E939" s="30">
        <f t="shared" si="40"/>
        <v>16.2</v>
      </c>
      <c r="F939" s="31" t="s">
        <v>34</v>
      </c>
      <c r="G939" s="40">
        <v>2.5</v>
      </c>
      <c r="H939" s="27" t="s">
        <v>31</v>
      </c>
      <c r="I939" s="32"/>
      <c r="J939" s="32" t="s">
        <v>33</v>
      </c>
      <c r="K939" s="32"/>
      <c r="L939" s="68"/>
      <c r="R939" s="98"/>
    </row>
    <row r="940" spans="1:18" ht="12.75" hidden="1">
      <c r="A940" s="67">
        <v>6020</v>
      </c>
      <c r="B940" s="60">
        <f t="shared" si="39"/>
      </c>
      <c r="C940" s="27" t="s">
        <v>30</v>
      </c>
      <c r="D940" s="28">
        <v>11</v>
      </c>
      <c r="E940" s="30">
        <f t="shared" si="40"/>
        <v>15</v>
      </c>
      <c r="F940" s="31" t="s">
        <v>34</v>
      </c>
      <c r="G940" s="28">
        <v>2</v>
      </c>
      <c r="H940" s="27" t="s">
        <v>31</v>
      </c>
      <c r="I940" s="32"/>
      <c r="J940" s="32" t="s">
        <v>33</v>
      </c>
      <c r="K940" s="32">
        <v>49</v>
      </c>
      <c r="L940" s="68">
        <v>7056</v>
      </c>
      <c r="R940" s="98"/>
    </row>
    <row r="941" spans="1:18" ht="12.75" hidden="1">
      <c r="A941" s="70" t="s">
        <v>450</v>
      </c>
      <c r="B941" s="60">
        <f t="shared" si="39"/>
      </c>
      <c r="C941" s="27" t="s">
        <v>30</v>
      </c>
      <c r="D941" s="40">
        <v>11</v>
      </c>
      <c r="E941" s="30">
        <f t="shared" si="40"/>
        <v>17</v>
      </c>
      <c r="F941" s="31" t="s">
        <v>34</v>
      </c>
      <c r="G941" s="40">
        <v>3</v>
      </c>
      <c r="H941" s="27" t="s">
        <v>31</v>
      </c>
      <c r="I941" s="32"/>
      <c r="J941" s="32" t="s">
        <v>33</v>
      </c>
      <c r="K941" s="32"/>
      <c r="L941" s="68"/>
      <c r="R941" s="98"/>
    </row>
    <row r="942" spans="1:18" ht="12.75" hidden="1">
      <c r="A942" s="70" t="s">
        <v>713</v>
      </c>
      <c r="B942" s="60">
        <f t="shared" si="39"/>
      </c>
      <c r="C942" s="27" t="s">
        <v>30</v>
      </c>
      <c r="D942" s="40">
        <v>11</v>
      </c>
      <c r="E942" s="30">
        <f t="shared" si="40"/>
        <v>15</v>
      </c>
      <c r="F942" s="31" t="s">
        <v>34</v>
      </c>
      <c r="G942" s="40">
        <v>2</v>
      </c>
      <c r="H942" s="27" t="s">
        <v>31</v>
      </c>
      <c r="I942" s="32"/>
      <c r="J942" s="32" t="s">
        <v>33</v>
      </c>
      <c r="K942" s="32"/>
      <c r="L942" s="68"/>
      <c r="R942" s="98"/>
    </row>
    <row r="943" spans="1:18" ht="12.75" hidden="1">
      <c r="A943" s="70" t="s">
        <v>720</v>
      </c>
      <c r="B943" s="60">
        <f t="shared" si="39"/>
      </c>
      <c r="C943" s="27" t="s">
        <v>30</v>
      </c>
      <c r="D943" s="40">
        <v>11</v>
      </c>
      <c r="E943" s="30">
        <f t="shared" si="40"/>
        <v>17.8</v>
      </c>
      <c r="F943" s="31" t="s">
        <v>34</v>
      </c>
      <c r="G943" s="40">
        <v>3.4</v>
      </c>
      <c r="H943" s="27" t="s">
        <v>31</v>
      </c>
      <c r="I943" s="32"/>
      <c r="J943" s="32" t="s">
        <v>33</v>
      </c>
      <c r="K943" s="32"/>
      <c r="L943" s="68"/>
      <c r="R943" s="98"/>
    </row>
    <row r="944" spans="1:18" ht="12.75" hidden="1">
      <c r="A944" s="70" t="s">
        <v>751</v>
      </c>
      <c r="B944" s="60">
        <f t="shared" si="39"/>
      </c>
      <c r="C944" s="27" t="s">
        <v>30</v>
      </c>
      <c r="D944" s="40">
        <v>11</v>
      </c>
      <c r="E944" s="30">
        <f t="shared" si="40"/>
        <v>20</v>
      </c>
      <c r="F944" s="31" t="s">
        <v>34</v>
      </c>
      <c r="G944" s="40">
        <v>4.5</v>
      </c>
      <c r="H944" s="27" t="s">
        <v>31</v>
      </c>
      <c r="I944" s="32"/>
      <c r="J944" s="32" t="s">
        <v>33</v>
      </c>
      <c r="K944" s="32"/>
      <c r="L944" s="68"/>
      <c r="R944" s="99"/>
    </row>
    <row r="945" spans="1:18" ht="12.75" hidden="1">
      <c r="A945" s="67">
        <v>5090</v>
      </c>
      <c r="B945" s="60">
        <f t="shared" si="39"/>
      </c>
      <c r="C945" s="27" t="s">
        <v>30</v>
      </c>
      <c r="D945" s="28">
        <v>10.9</v>
      </c>
      <c r="E945" s="30">
        <f t="shared" si="40"/>
        <v>16.9</v>
      </c>
      <c r="F945" s="31" t="s">
        <v>34</v>
      </c>
      <c r="G945" s="28">
        <v>3</v>
      </c>
      <c r="H945" s="27" t="s">
        <v>31</v>
      </c>
      <c r="I945" s="32" t="s">
        <v>406</v>
      </c>
      <c r="J945" s="32" t="s">
        <v>33</v>
      </c>
      <c r="K945" s="32">
        <v>81</v>
      </c>
      <c r="L945" s="68">
        <v>7021</v>
      </c>
      <c r="R945" s="99"/>
    </row>
    <row r="946" spans="1:18" ht="12.75" hidden="1">
      <c r="A946" s="67">
        <v>2013</v>
      </c>
      <c r="B946" s="60">
        <f t="shared" si="39"/>
      </c>
      <c r="C946" s="27" t="s">
        <v>30</v>
      </c>
      <c r="D946" s="28">
        <v>10.82</v>
      </c>
      <c r="E946" s="30">
        <f t="shared" si="40"/>
        <v>14.38</v>
      </c>
      <c r="F946" s="31" t="s">
        <v>34</v>
      </c>
      <c r="G946" s="28">
        <v>1.78</v>
      </c>
      <c r="H946" s="27" t="s">
        <v>31</v>
      </c>
      <c r="I946" s="32" t="s">
        <v>47</v>
      </c>
      <c r="J946" s="27" t="s">
        <v>33</v>
      </c>
      <c r="K946" s="32"/>
      <c r="L946" s="68"/>
      <c r="R946" s="99"/>
    </row>
    <row r="947" spans="1:18" ht="12.75" hidden="1">
      <c r="A947" s="67">
        <v>2111</v>
      </c>
      <c r="B947" s="60">
        <f t="shared" si="39"/>
      </c>
      <c r="C947" s="27" t="s">
        <v>30</v>
      </c>
      <c r="D947" s="28">
        <v>10.77</v>
      </c>
      <c r="E947" s="30">
        <f t="shared" si="40"/>
        <v>16.009999999999998</v>
      </c>
      <c r="F947" s="31" t="s">
        <v>34</v>
      </c>
      <c r="G947" s="28">
        <v>2.62</v>
      </c>
      <c r="H947" s="27" t="s">
        <v>31</v>
      </c>
      <c r="I947" s="27" t="s">
        <v>94</v>
      </c>
      <c r="J947" s="27" t="s">
        <v>33</v>
      </c>
      <c r="K947" s="27"/>
      <c r="L947" s="68"/>
      <c r="R947" s="98"/>
    </row>
    <row r="948" spans="1:18" ht="12.75" hidden="1">
      <c r="A948" s="67">
        <v>2205</v>
      </c>
      <c r="B948" s="60">
        <f t="shared" si="39"/>
        <v>1</v>
      </c>
      <c r="C948" s="27" t="s">
        <v>30</v>
      </c>
      <c r="D948" s="28">
        <v>10.69</v>
      </c>
      <c r="E948" s="30">
        <f t="shared" si="40"/>
        <v>17.75</v>
      </c>
      <c r="F948" s="31" t="s">
        <v>34</v>
      </c>
      <c r="G948" s="28">
        <v>3.53</v>
      </c>
      <c r="H948" s="27" t="s">
        <v>31</v>
      </c>
      <c r="I948" s="38" t="s">
        <v>166</v>
      </c>
      <c r="J948" s="27" t="s">
        <v>33</v>
      </c>
      <c r="K948" s="38"/>
      <c r="L948" s="68"/>
      <c r="R948" s="98"/>
    </row>
    <row r="949" spans="1:18" ht="12.75" hidden="1">
      <c r="A949" s="67">
        <v>3905</v>
      </c>
      <c r="B949" s="60">
        <f t="shared" si="39"/>
      </c>
      <c r="C949" s="27" t="s">
        <v>30</v>
      </c>
      <c r="D949" s="28">
        <v>10.52</v>
      </c>
      <c r="E949" s="30">
        <f t="shared" si="40"/>
        <v>14.18</v>
      </c>
      <c r="F949" s="31" t="s">
        <v>34</v>
      </c>
      <c r="G949" s="28">
        <v>1.83</v>
      </c>
      <c r="H949" s="37" t="s">
        <v>384</v>
      </c>
      <c r="I949" s="27" t="s">
        <v>399</v>
      </c>
      <c r="J949" s="27" t="s">
        <v>33</v>
      </c>
      <c r="K949" s="27"/>
      <c r="L949" s="68"/>
      <c r="R949" s="99"/>
    </row>
    <row r="950" spans="1:18" ht="12.75" hidden="1">
      <c r="A950" s="70" t="s">
        <v>517</v>
      </c>
      <c r="B950" s="60">
        <f t="shared" si="39"/>
      </c>
      <c r="C950" s="27" t="s">
        <v>30</v>
      </c>
      <c r="D950" s="40">
        <v>10.5</v>
      </c>
      <c r="E950" s="30">
        <f t="shared" si="40"/>
        <v>15.9</v>
      </c>
      <c r="F950" s="31" t="s">
        <v>34</v>
      </c>
      <c r="G950" s="40">
        <v>2.7</v>
      </c>
      <c r="H950" s="27" t="s">
        <v>31</v>
      </c>
      <c r="I950" s="32"/>
      <c r="J950" s="32" t="s">
        <v>33</v>
      </c>
      <c r="K950" s="32"/>
      <c r="L950" s="68"/>
      <c r="R950" s="98"/>
    </row>
    <row r="951" spans="1:18" ht="12.75" hidden="1">
      <c r="A951" s="70" t="s">
        <v>527</v>
      </c>
      <c r="B951" s="60">
        <f t="shared" si="39"/>
      </c>
      <c r="C951" s="27" t="s">
        <v>30</v>
      </c>
      <c r="D951" s="40">
        <v>10.5</v>
      </c>
      <c r="E951" s="30">
        <f t="shared" si="40"/>
        <v>14.5</v>
      </c>
      <c r="F951" s="31" t="s">
        <v>34</v>
      </c>
      <c r="G951" s="40">
        <v>2</v>
      </c>
      <c r="H951" s="27" t="s">
        <v>31</v>
      </c>
      <c r="I951" s="32"/>
      <c r="J951" s="32" t="s">
        <v>33</v>
      </c>
      <c r="K951" s="32"/>
      <c r="L951" s="68"/>
      <c r="R951" s="104"/>
    </row>
    <row r="952" spans="1:18" ht="12.75" hidden="1">
      <c r="A952" s="70" t="s">
        <v>780</v>
      </c>
      <c r="B952" s="60">
        <f t="shared" si="39"/>
      </c>
      <c r="C952" s="27" t="s">
        <v>30</v>
      </c>
      <c r="D952" s="40">
        <v>10.5</v>
      </c>
      <c r="E952" s="30">
        <f t="shared" si="40"/>
        <v>13.1</v>
      </c>
      <c r="F952" s="31" t="s">
        <v>34</v>
      </c>
      <c r="G952" s="40">
        <v>1.3</v>
      </c>
      <c r="H952" s="27" t="s">
        <v>31</v>
      </c>
      <c r="I952" s="32"/>
      <c r="J952" s="32" t="s">
        <v>33</v>
      </c>
      <c r="K952" s="32"/>
      <c r="L952" s="68"/>
      <c r="R952" s="99"/>
    </row>
    <row r="953" spans="1:18" ht="12.75" hidden="1">
      <c r="A953" s="67">
        <v>2309</v>
      </c>
      <c r="B953" s="60">
        <f t="shared" si="39"/>
      </c>
      <c r="C953" s="27" t="s">
        <v>30</v>
      </c>
      <c r="D953" s="28">
        <v>10.46</v>
      </c>
      <c r="E953" s="30">
        <f t="shared" si="40"/>
        <v>21.12</v>
      </c>
      <c r="F953" s="31" t="s">
        <v>34</v>
      </c>
      <c r="G953" s="28">
        <v>5.33</v>
      </c>
      <c r="H953" s="27" t="s">
        <v>31</v>
      </c>
      <c r="I953" s="27" t="s">
        <v>246</v>
      </c>
      <c r="J953" s="27" t="s">
        <v>33</v>
      </c>
      <c r="K953" s="27"/>
      <c r="L953" s="68"/>
      <c r="R953" s="99"/>
    </row>
    <row r="954" spans="1:18" ht="12.75" hidden="1">
      <c r="A954" s="67">
        <v>7340</v>
      </c>
      <c r="B954" s="60">
        <f t="shared" si="39"/>
      </c>
      <c r="C954" s="27" t="s">
        <v>30</v>
      </c>
      <c r="D954" s="28">
        <v>10.3</v>
      </c>
      <c r="E954" s="30">
        <f t="shared" si="40"/>
        <v>15.100000000000001</v>
      </c>
      <c r="F954" s="31" t="s">
        <v>34</v>
      </c>
      <c r="G954" s="28">
        <v>2.4</v>
      </c>
      <c r="H954" s="27" t="s">
        <v>31</v>
      </c>
      <c r="I954" s="27"/>
      <c r="J954" s="27" t="s">
        <v>33</v>
      </c>
      <c r="K954" s="27" t="s">
        <v>426</v>
      </c>
      <c r="L954" s="68">
        <v>7209</v>
      </c>
      <c r="R954" s="99"/>
    </row>
    <row r="955" spans="1:18" ht="12.75" hidden="1">
      <c r="A955" s="70" t="s">
        <v>520</v>
      </c>
      <c r="B955" s="60">
        <f t="shared" si="39"/>
      </c>
      <c r="C955" s="27" t="s">
        <v>30</v>
      </c>
      <c r="D955" s="40">
        <v>10.3</v>
      </c>
      <c r="E955" s="30">
        <f t="shared" si="40"/>
        <v>15.100000000000001</v>
      </c>
      <c r="F955" s="31" t="s">
        <v>34</v>
      </c>
      <c r="G955" s="40">
        <v>2.4</v>
      </c>
      <c r="H955" s="27" t="s">
        <v>31</v>
      </c>
      <c r="I955" s="32"/>
      <c r="J955" s="32" t="s">
        <v>33</v>
      </c>
      <c r="K955" s="32"/>
      <c r="L955" s="68"/>
      <c r="R955" s="99"/>
    </row>
    <row r="956" spans="1:18" ht="12.75" hidden="1">
      <c r="A956" s="67">
        <v>6109</v>
      </c>
      <c r="B956" s="60">
        <f t="shared" si="39"/>
      </c>
      <c r="C956" s="27" t="s">
        <v>30</v>
      </c>
      <c r="D956" s="28">
        <v>10.2</v>
      </c>
      <c r="E956" s="30">
        <f t="shared" si="40"/>
        <v>15.2</v>
      </c>
      <c r="F956" s="31" t="s">
        <v>34</v>
      </c>
      <c r="G956" s="28">
        <v>2.5</v>
      </c>
      <c r="H956" s="27" t="s">
        <v>31</v>
      </c>
      <c r="I956" s="32"/>
      <c r="J956" s="32" t="s">
        <v>33</v>
      </c>
      <c r="K956" s="32"/>
      <c r="L956" s="68"/>
      <c r="R956" s="99"/>
    </row>
    <row r="957" spans="1:18" ht="102" hidden="1">
      <c r="A957" s="79">
        <v>9724</v>
      </c>
      <c r="B957" s="60">
        <f t="shared" si="39"/>
      </c>
      <c r="C957" s="52" t="s">
        <v>30</v>
      </c>
      <c r="D957" s="53">
        <v>10.2</v>
      </c>
      <c r="E957" s="54">
        <f t="shared" si="40"/>
        <v>16.2</v>
      </c>
      <c r="F957" s="55"/>
      <c r="G957" s="53">
        <v>3</v>
      </c>
      <c r="H957" s="52" t="s">
        <v>31</v>
      </c>
      <c r="I957" s="56"/>
      <c r="J957" s="56" t="s">
        <v>33</v>
      </c>
      <c r="K957" s="56" t="s">
        <v>418</v>
      </c>
      <c r="L957" s="68"/>
      <c r="R957" s="99"/>
    </row>
    <row r="958" spans="1:18" ht="12.75" hidden="1">
      <c r="A958" s="70" t="s">
        <v>536</v>
      </c>
      <c r="B958" s="60">
        <f t="shared" si="39"/>
      </c>
      <c r="C958" s="27" t="s">
        <v>30</v>
      </c>
      <c r="D958" s="40">
        <v>10</v>
      </c>
      <c r="E958" s="30">
        <f t="shared" si="40"/>
        <v>14</v>
      </c>
      <c r="F958" s="31" t="s">
        <v>34</v>
      </c>
      <c r="G958" s="40">
        <v>2</v>
      </c>
      <c r="H958" s="27" t="s">
        <v>31</v>
      </c>
      <c r="I958" s="32"/>
      <c r="J958" s="32" t="s">
        <v>33</v>
      </c>
      <c r="K958" s="32"/>
      <c r="L958" s="68"/>
      <c r="R958" s="99"/>
    </row>
    <row r="959" spans="1:18" ht="12.75" hidden="1">
      <c r="A959" s="70" t="s">
        <v>660</v>
      </c>
      <c r="B959" s="60">
        <f t="shared" si="39"/>
      </c>
      <c r="C959" s="27" t="s">
        <v>30</v>
      </c>
      <c r="D959" s="40">
        <v>10</v>
      </c>
      <c r="E959" s="30">
        <f t="shared" si="40"/>
        <v>15.24</v>
      </c>
      <c r="F959" s="31" t="s">
        <v>34</v>
      </c>
      <c r="G959" s="40">
        <v>2.62</v>
      </c>
      <c r="H959" s="27" t="s">
        <v>31</v>
      </c>
      <c r="I959" s="32"/>
      <c r="J959" s="32" t="s">
        <v>33</v>
      </c>
      <c r="K959" s="32"/>
      <c r="L959" s="68"/>
      <c r="R959" s="99"/>
    </row>
    <row r="960" spans="1:18" ht="12.75" hidden="1">
      <c r="A960" s="70" t="s">
        <v>747</v>
      </c>
      <c r="B960" s="60">
        <f t="shared" si="39"/>
      </c>
      <c r="C960" s="27" t="s">
        <v>30</v>
      </c>
      <c r="D960" s="40">
        <v>10</v>
      </c>
      <c r="E960" s="30">
        <f t="shared" si="40"/>
        <v>16</v>
      </c>
      <c r="F960" s="31" t="s">
        <v>34</v>
      </c>
      <c r="G960" s="40">
        <v>3</v>
      </c>
      <c r="H960" s="27" t="s">
        <v>31</v>
      </c>
      <c r="I960" s="32"/>
      <c r="J960" s="32" t="s">
        <v>33</v>
      </c>
      <c r="K960" s="32"/>
      <c r="L960" s="68"/>
      <c r="R960" s="99"/>
    </row>
    <row r="961" spans="1:18" ht="12.75" hidden="1">
      <c r="A961" s="70" t="s">
        <v>767</v>
      </c>
      <c r="B961" s="60">
        <f t="shared" si="39"/>
      </c>
      <c r="C961" s="27" t="s">
        <v>30</v>
      </c>
      <c r="D961" s="40">
        <v>10</v>
      </c>
      <c r="E961" s="30">
        <f t="shared" si="40"/>
        <v>14.4</v>
      </c>
      <c r="F961" s="31" t="s">
        <v>34</v>
      </c>
      <c r="G961" s="40">
        <v>2.2</v>
      </c>
      <c r="H961" s="27" t="s">
        <v>31</v>
      </c>
      <c r="I961" s="32"/>
      <c r="J961" s="32" t="s">
        <v>33</v>
      </c>
      <c r="K961" s="32"/>
      <c r="L961" s="68"/>
      <c r="R961" s="99"/>
    </row>
    <row r="962" spans="1:18" ht="12.75" hidden="1">
      <c r="A962" s="70" t="s">
        <v>807</v>
      </c>
      <c r="B962" s="60">
        <f t="shared" si="39"/>
      </c>
      <c r="C962" s="27" t="s">
        <v>30</v>
      </c>
      <c r="D962" s="40">
        <v>10</v>
      </c>
      <c r="E962" s="30">
        <f t="shared" si="40"/>
        <v>13</v>
      </c>
      <c r="F962" s="31" t="s">
        <v>34</v>
      </c>
      <c r="G962" s="40">
        <v>1.5</v>
      </c>
      <c r="H962" s="27" t="s">
        <v>31</v>
      </c>
      <c r="I962" s="32"/>
      <c r="J962" s="32" t="s">
        <v>33</v>
      </c>
      <c r="K962" s="32"/>
      <c r="L962" s="68"/>
      <c r="R962" s="99"/>
    </row>
    <row r="963" spans="1:18" ht="12.75" hidden="1">
      <c r="A963" s="70" t="s">
        <v>863</v>
      </c>
      <c r="B963" s="60">
        <f t="shared" si="39"/>
      </c>
      <c r="C963" s="27" t="s">
        <v>30</v>
      </c>
      <c r="D963" s="40">
        <v>10</v>
      </c>
      <c r="E963" s="30">
        <f t="shared" si="40"/>
        <v>15</v>
      </c>
      <c r="F963" s="31" t="s">
        <v>34</v>
      </c>
      <c r="G963" s="40">
        <v>2.5</v>
      </c>
      <c r="H963" s="27" t="s">
        <v>31</v>
      </c>
      <c r="I963" s="32"/>
      <c r="J963" s="32" t="s">
        <v>33</v>
      </c>
      <c r="K963" s="32"/>
      <c r="L963" s="68"/>
      <c r="R963" s="99"/>
    </row>
    <row r="964" spans="1:18" ht="12.75" hidden="1">
      <c r="A964" s="70" t="s">
        <v>521</v>
      </c>
      <c r="B964" s="60">
        <f t="shared" si="39"/>
      </c>
      <c r="C964" s="27" t="s">
        <v>30</v>
      </c>
      <c r="D964" s="40">
        <v>9.6</v>
      </c>
      <c r="E964" s="30">
        <f t="shared" si="40"/>
        <v>17</v>
      </c>
      <c r="F964" s="31" t="s">
        <v>34</v>
      </c>
      <c r="G964" s="40">
        <v>3.7</v>
      </c>
      <c r="H964" s="27" t="s">
        <v>31</v>
      </c>
      <c r="I964" s="32"/>
      <c r="J964" s="32" t="s">
        <v>33</v>
      </c>
      <c r="K964" s="32"/>
      <c r="L964" s="68"/>
      <c r="R964" s="98"/>
    </row>
    <row r="965" spans="1:18" ht="12.75" hidden="1">
      <c r="A965" s="70" t="s">
        <v>549</v>
      </c>
      <c r="B965" s="60">
        <f t="shared" si="39"/>
      </c>
      <c r="C965" s="27" t="s">
        <v>30</v>
      </c>
      <c r="D965" s="40">
        <v>9.6</v>
      </c>
      <c r="E965" s="30">
        <f t="shared" si="40"/>
        <v>14.6</v>
      </c>
      <c r="F965" s="31" t="s">
        <v>34</v>
      </c>
      <c r="G965" s="40">
        <v>2.5</v>
      </c>
      <c r="H965" s="27" t="s">
        <v>31</v>
      </c>
      <c r="I965" s="32"/>
      <c r="J965" s="32" t="s">
        <v>33</v>
      </c>
      <c r="K965" s="32"/>
      <c r="L965" s="68"/>
      <c r="R965" s="98"/>
    </row>
    <row r="966" spans="1:18" ht="12.75" hidden="1">
      <c r="A966" s="70" t="s">
        <v>455</v>
      </c>
      <c r="B966" s="60">
        <f t="shared" si="39"/>
      </c>
      <c r="C966" s="27" t="s">
        <v>30</v>
      </c>
      <c r="D966" s="40">
        <v>9.5</v>
      </c>
      <c r="E966" s="30">
        <f t="shared" si="40"/>
        <v>14.5</v>
      </c>
      <c r="F966" s="31" t="s">
        <v>34</v>
      </c>
      <c r="G966" s="40">
        <v>2.5</v>
      </c>
      <c r="H966" s="27" t="s">
        <v>31</v>
      </c>
      <c r="I966" s="32"/>
      <c r="J966" s="32" t="s">
        <v>33</v>
      </c>
      <c r="K966" s="32"/>
      <c r="L966" s="68"/>
      <c r="R966" s="98"/>
    </row>
    <row r="967" spans="1:18" ht="12.75" hidden="1">
      <c r="A967" s="70" t="s">
        <v>670</v>
      </c>
      <c r="B967" s="60">
        <f t="shared" si="39"/>
      </c>
      <c r="C967" s="27" t="s">
        <v>30</v>
      </c>
      <c r="D967" s="40">
        <v>9.5</v>
      </c>
      <c r="E967" s="30">
        <f t="shared" si="40"/>
        <v>15.5</v>
      </c>
      <c r="F967" s="31" t="s">
        <v>34</v>
      </c>
      <c r="G967" s="40">
        <v>3</v>
      </c>
      <c r="H967" s="27" t="s">
        <v>31</v>
      </c>
      <c r="I967" s="32"/>
      <c r="J967" s="32" t="s">
        <v>33</v>
      </c>
      <c r="K967" s="32"/>
      <c r="L967" s="68"/>
      <c r="R967" s="99"/>
    </row>
    <row r="968" spans="1:18" ht="12.75" hidden="1">
      <c r="A968" s="70" t="s">
        <v>725</v>
      </c>
      <c r="B968" s="60">
        <f t="shared" si="39"/>
      </c>
      <c r="C968" s="27" t="s">
        <v>30</v>
      </c>
      <c r="D968" s="40">
        <v>9.5</v>
      </c>
      <c r="E968" s="30">
        <f t="shared" si="40"/>
        <v>13.5</v>
      </c>
      <c r="F968" s="31" t="s">
        <v>34</v>
      </c>
      <c r="G968" s="40">
        <v>2</v>
      </c>
      <c r="H968" s="27" t="s">
        <v>31</v>
      </c>
      <c r="I968" s="32"/>
      <c r="J968" s="32" t="s">
        <v>33</v>
      </c>
      <c r="K968" s="32"/>
      <c r="L968" s="68"/>
      <c r="R968" s="98"/>
    </row>
    <row r="969" spans="1:18" ht="12.75" hidden="1">
      <c r="A969" s="70" t="s">
        <v>867</v>
      </c>
      <c r="B969" s="60">
        <f t="shared" si="39"/>
      </c>
      <c r="C969" s="27" t="s">
        <v>30</v>
      </c>
      <c r="D969" s="40">
        <v>9.5</v>
      </c>
      <c r="E969" s="30">
        <f t="shared" si="40"/>
        <v>11.5</v>
      </c>
      <c r="F969" s="31" t="s">
        <v>34</v>
      </c>
      <c r="G969" s="40">
        <v>1</v>
      </c>
      <c r="H969" s="27" t="s">
        <v>31</v>
      </c>
      <c r="I969" s="32"/>
      <c r="J969" s="32" t="s">
        <v>33</v>
      </c>
      <c r="K969" s="32"/>
      <c r="L969" s="68"/>
      <c r="R969" s="98"/>
    </row>
    <row r="970" spans="1:18" ht="12.75" hidden="1">
      <c r="A970" s="67">
        <v>2012</v>
      </c>
      <c r="B970" s="60">
        <f t="shared" si="39"/>
      </c>
      <c r="C970" s="27" t="s">
        <v>30</v>
      </c>
      <c r="D970" s="28">
        <v>9.25</v>
      </c>
      <c r="E970" s="30">
        <f t="shared" si="40"/>
        <v>12.81</v>
      </c>
      <c r="F970" s="31" t="s">
        <v>34</v>
      </c>
      <c r="G970" s="28">
        <v>1.78</v>
      </c>
      <c r="H970" s="27" t="s">
        <v>31</v>
      </c>
      <c r="I970" s="32" t="s">
        <v>46</v>
      </c>
      <c r="J970" s="32" t="s">
        <v>33</v>
      </c>
      <c r="K970" s="32"/>
      <c r="L970" s="68"/>
      <c r="R970" s="99"/>
    </row>
    <row r="971" spans="1:18" ht="12.75" hidden="1">
      <c r="A971" s="67">
        <v>2110</v>
      </c>
      <c r="B971" s="60">
        <f t="shared" si="39"/>
      </c>
      <c r="C971" s="27" t="s">
        <v>30</v>
      </c>
      <c r="D971" s="28">
        <v>9.19</v>
      </c>
      <c r="E971" s="30">
        <f t="shared" si="40"/>
        <v>14.43</v>
      </c>
      <c r="F971" s="31" t="s">
        <v>34</v>
      </c>
      <c r="G971" s="28">
        <v>2.62</v>
      </c>
      <c r="H971" s="27" t="s">
        <v>31</v>
      </c>
      <c r="I971" s="27" t="s">
        <v>93</v>
      </c>
      <c r="J971" s="32" t="s">
        <v>33</v>
      </c>
      <c r="K971" s="27"/>
      <c r="L971" s="68"/>
      <c r="R971" s="99"/>
    </row>
    <row r="972" spans="1:18" ht="12.75" hidden="1">
      <c r="A972" s="67">
        <v>2204</v>
      </c>
      <c r="B972" s="60">
        <f t="shared" si="39"/>
        <v>1</v>
      </c>
      <c r="C972" s="27" t="s">
        <v>30</v>
      </c>
      <c r="D972" s="28">
        <v>9.12</v>
      </c>
      <c r="E972" s="30">
        <f t="shared" si="40"/>
        <v>16.18</v>
      </c>
      <c r="F972" s="31" t="s">
        <v>34</v>
      </c>
      <c r="G972" s="28">
        <v>3.53</v>
      </c>
      <c r="H972" s="27" t="s">
        <v>31</v>
      </c>
      <c r="I972" s="38" t="s">
        <v>165</v>
      </c>
      <c r="J972" s="32" t="s">
        <v>33</v>
      </c>
      <c r="K972" s="38"/>
      <c r="L972" s="68"/>
      <c r="R972" s="99"/>
    </row>
    <row r="973" spans="1:18" ht="12.75" hidden="1">
      <c r="A973" s="70" t="s">
        <v>528</v>
      </c>
      <c r="B973" s="60">
        <f t="shared" si="39"/>
      </c>
      <c r="C973" s="27" t="s">
        <v>30</v>
      </c>
      <c r="D973" s="40">
        <v>9.1</v>
      </c>
      <c r="E973" s="30">
        <f t="shared" si="40"/>
        <v>12.3</v>
      </c>
      <c r="F973" s="31" t="s">
        <v>34</v>
      </c>
      <c r="G973" s="40">
        <v>1.6</v>
      </c>
      <c r="H973" s="27" t="s">
        <v>31</v>
      </c>
      <c r="I973" s="32"/>
      <c r="J973" s="32" t="s">
        <v>33</v>
      </c>
      <c r="K973" s="32"/>
      <c r="L973" s="68"/>
      <c r="R973" s="99"/>
    </row>
    <row r="974" spans="1:18" ht="38.25" hidden="1">
      <c r="A974" s="67">
        <v>6011</v>
      </c>
      <c r="B974" s="60">
        <f t="shared" si="39"/>
      </c>
      <c r="C974" s="27" t="s">
        <v>30</v>
      </c>
      <c r="D974" s="28">
        <v>9</v>
      </c>
      <c r="E974" s="30">
        <f t="shared" si="40"/>
        <v>12</v>
      </c>
      <c r="F974" s="31" t="s">
        <v>34</v>
      </c>
      <c r="G974" s="28">
        <v>1.5</v>
      </c>
      <c r="H974" s="27" t="s">
        <v>31</v>
      </c>
      <c r="I974" s="39" t="s">
        <v>416</v>
      </c>
      <c r="J974" s="32" t="s">
        <v>33</v>
      </c>
      <c r="K974" s="39">
        <v>100</v>
      </c>
      <c r="L974" s="68">
        <v>7109</v>
      </c>
      <c r="R974" s="98"/>
    </row>
    <row r="975" spans="1:18" ht="12.75" hidden="1">
      <c r="A975" s="67">
        <v>9771</v>
      </c>
      <c r="B975" s="60">
        <f t="shared" si="39"/>
      </c>
      <c r="C975" s="27" t="s">
        <v>30</v>
      </c>
      <c r="D975" s="28">
        <v>9</v>
      </c>
      <c r="E975" s="28">
        <f t="shared" si="40"/>
        <v>13</v>
      </c>
      <c r="F975" s="28"/>
      <c r="G975" s="28">
        <v>2</v>
      </c>
      <c r="H975" s="27" t="s">
        <v>408</v>
      </c>
      <c r="I975" s="27"/>
      <c r="J975" s="27" t="s">
        <v>33</v>
      </c>
      <c r="K975" s="27" t="s">
        <v>428</v>
      </c>
      <c r="L975" s="68"/>
      <c r="R975" s="99"/>
    </row>
    <row r="976" spans="1:18" ht="12.75" hidden="1">
      <c r="A976" s="70" t="s">
        <v>480</v>
      </c>
      <c r="B976" s="60">
        <f t="shared" si="39"/>
      </c>
      <c r="C976" s="27" t="s">
        <v>30</v>
      </c>
      <c r="D976" s="40">
        <v>9</v>
      </c>
      <c r="E976" s="30">
        <f t="shared" si="40"/>
        <v>12</v>
      </c>
      <c r="F976" s="31" t="s">
        <v>34</v>
      </c>
      <c r="G976" s="40">
        <v>1.5</v>
      </c>
      <c r="H976" s="27" t="s">
        <v>31</v>
      </c>
      <c r="I976" s="32"/>
      <c r="J976" s="32" t="s">
        <v>33</v>
      </c>
      <c r="K976" s="32"/>
      <c r="L976" s="68"/>
      <c r="R976" s="99"/>
    </row>
    <row r="977" spans="1:18" ht="12.75" hidden="1">
      <c r="A977" s="70" t="s">
        <v>519</v>
      </c>
      <c r="B977" s="60">
        <f t="shared" si="39"/>
      </c>
      <c r="C977" s="27" t="s">
        <v>30</v>
      </c>
      <c r="D977" s="40">
        <v>9</v>
      </c>
      <c r="E977" s="30">
        <f t="shared" si="40"/>
        <v>13</v>
      </c>
      <c r="F977" s="31" t="s">
        <v>34</v>
      </c>
      <c r="G977" s="40">
        <v>2</v>
      </c>
      <c r="H977" s="27" t="s">
        <v>31</v>
      </c>
      <c r="I977" s="32"/>
      <c r="J977" s="32" t="s">
        <v>33</v>
      </c>
      <c r="K977" s="32"/>
      <c r="L977" s="68"/>
      <c r="R977" s="99"/>
    </row>
    <row r="978" spans="1:18" ht="12.75" hidden="1">
      <c r="A978" s="70" t="s">
        <v>553</v>
      </c>
      <c r="B978" s="60">
        <f t="shared" si="39"/>
      </c>
      <c r="C978" s="27" t="s">
        <v>30</v>
      </c>
      <c r="D978" s="40">
        <v>9</v>
      </c>
      <c r="E978" s="30">
        <f t="shared" si="40"/>
        <v>15</v>
      </c>
      <c r="F978" s="31" t="s">
        <v>34</v>
      </c>
      <c r="G978" s="40">
        <v>3</v>
      </c>
      <c r="H978" s="27" t="s">
        <v>31</v>
      </c>
      <c r="I978" s="32"/>
      <c r="J978" s="32" t="s">
        <v>33</v>
      </c>
      <c r="K978" s="32"/>
      <c r="L978" s="68"/>
      <c r="R978" s="99"/>
    </row>
    <row r="979" spans="1:18" ht="12.75" hidden="1">
      <c r="A979" s="70" t="s">
        <v>732</v>
      </c>
      <c r="B979" s="60">
        <f t="shared" si="39"/>
      </c>
      <c r="C979" s="27" t="s">
        <v>30</v>
      </c>
      <c r="D979" s="40">
        <v>9</v>
      </c>
      <c r="E979" s="30">
        <f t="shared" si="40"/>
        <v>14</v>
      </c>
      <c r="F979" s="31" t="s">
        <v>34</v>
      </c>
      <c r="G979" s="40">
        <v>2.5</v>
      </c>
      <c r="H979" s="27" t="s">
        <v>31</v>
      </c>
      <c r="I979" s="32"/>
      <c r="J979" s="32" t="s">
        <v>33</v>
      </c>
      <c r="K979" s="32"/>
      <c r="L979" s="68"/>
      <c r="R979" s="99"/>
    </row>
    <row r="980" spans="1:18" ht="12.75" hidden="1">
      <c r="A980" s="67">
        <v>3904</v>
      </c>
      <c r="B980" s="60">
        <f t="shared" si="39"/>
      </c>
      <c r="C980" s="27" t="s">
        <v>30</v>
      </c>
      <c r="D980" s="28">
        <v>8.92</v>
      </c>
      <c r="E980" s="30">
        <f t="shared" si="40"/>
        <v>12.58</v>
      </c>
      <c r="F980" s="31" t="s">
        <v>34</v>
      </c>
      <c r="G980" s="28">
        <v>1.83</v>
      </c>
      <c r="H980" s="37" t="s">
        <v>384</v>
      </c>
      <c r="I980" s="27" t="s">
        <v>398</v>
      </c>
      <c r="J980" s="32" t="s">
        <v>33</v>
      </c>
      <c r="K980" s="27"/>
      <c r="L980" s="68"/>
      <c r="R980" s="99"/>
    </row>
    <row r="981" spans="1:18" ht="12.75" hidden="1">
      <c r="A981" s="70" t="s">
        <v>813</v>
      </c>
      <c r="B981" s="60">
        <f t="shared" si="39"/>
      </c>
      <c r="C981" s="27" t="s">
        <v>30</v>
      </c>
      <c r="D981" s="40">
        <v>8.9</v>
      </c>
      <c r="E981" s="30">
        <f t="shared" si="40"/>
        <v>11.5</v>
      </c>
      <c r="F981" s="31" t="s">
        <v>34</v>
      </c>
      <c r="G981" s="40">
        <v>1.3</v>
      </c>
      <c r="H981" s="27" t="s">
        <v>31</v>
      </c>
      <c r="I981" s="32"/>
      <c r="J981" s="32" t="s">
        <v>33</v>
      </c>
      <c r="K981" s="32"/>
      <c r="L981" s="68"/>
      <c r="R981" s="99"/>
    </row>
    <row r="982" spans="1:18" ht="12.75" hidden="1">
      <c r="A982" s="70" t="s">
        <v>836</v>
      </c>
      <c r="B982" s="60">
        <f t="shared" si="39"/>
      </c>
      <c r="C982" s="27" t="s">
        <v>30</v>
      </c>
      <c r="D982" s="40">
        <v>8.9</v>
      </c>
      <c r="E982" s="30">
        <f t="shared" si="40"/>
        <v>12.7</v>
      </c>
      <c r="F982" s="31" t="s">
        <v>34</v>
      </c>
      <c r="G982" s="40">
        <v>1.9</v>
      </c>
      <c r="H982" s="27" t="s">
        <v>31</v>
      </c>
      <c r="I982" s="32"/>
      <c r="J982" s="32" t="s">
        <v>33</v>
      </c>
      <c r="K982" s="32"/>
      <c r="L982" s="68"/>
      <c r="R982" s="99"/>
    </row>
    <row r="983" spans="1:18" ht="12.75" hidden="1">
      <c r="A983" s="70" t="s">
        <v>548</v>
      </c>
      <c r="B983" s="60">
        <f t="shared" si="39"/>
      </c>
      <c r="C983" s="27" t="s">
        <v>30</v>
      </c>
      <c r="D983" s="40">
        <v>8.73</v>
      </c>
      <c r="E983" s="30">
        <f t="shared" si="40"/>
        <v>12.290000000000001</v>
      </c>
      <c r="F983" s="31" t="s">
        <v>34</v>
      </c>
      <c r="G983" s="40">
        <v>1.78</v>
      </c>
      <c r="H983" s="27" t="s">
        <v>31</v>
      </c>
      <c r="I983" s="32"/>
      <c r="J983" s="32" t="s">
        <v>33</v>
      </c>
      <c r="K983" s="32"/>
      <c r="L983" s="68"/>
      <c r="R983" s="99"/>
    </row>
    <row r="984" spans="1:18" ht="12.75" hidden="1">
      <c r="A984" s="70" t="s">
        <v>719</v>
      </c>
      <c r="B984" s="60">
        <f t="shared" si="39"/>
      </c>
      <c r="C984" s="27" t="s">
        <v>30</v>
      </c>
      <c r="D984" s="40">
        <v>8.3</v>
      </c>
      <c r="E984" s="30">
        <f t="shared" si="40"/>
        <v>13.3</v>
      </c>
      <c r="F984" s="31" t="s">
        <v>34</v>
      </c>
      <c r="G984" s="40">
        <v>2.5</v>
      </c>
      <c r="H984" s="27" t="s">
        <v>31</v>
      </c>
      <c r="I984" s="32"/>
      <c r="J984" s="32" t="s">
        <v>33</v>
      </c>
      <c r="K984" s="32"/>
      <c r="L984" s="68"/>
      <c r="R984" s="98"/>
    </row>
    <row r="985" spans="1:18" ht="12.75" hidden="1">
      <c r="A985" s="70" t="s">
        <v>551</v>
      </c>
      <c r="B985" s="60">
        <f t="shared" si="39"/>
      </c>
      <c r="C985" s="27" t="s">
        <v>30</v>
      </c>
      <c r="D985" s="40">
        <v>8</v>
      </c>
      <c r="E985" s="30">
        <f t="shared" si="40"/>
        <v>10</v>
      </c>
      <c r="F985" s="31" t="s">
        <v>34</v>
      </c>
      <c r="G985" s="40">
        <v>1</v>
      </c>
      <c r="H985" s="27" t="s">
        <v>31</v>
      </c>
      <c r="I985" s="32"/>
      <c r="J985" s="32" t="s">
        <v>33</v>
      </c>
      <c r="K985" s="32"/>
      <c r="L985" s="68"/>
      <c r="R985" s="98"/>
    </row>
    <row r="986" spans="1:18" ht="12.75" hidden="1">
      <c r="A986" s="70" t="s">
        <v>655</v>
      </c>
      <c r="B986" s="60">
        <f t="shared" si="39"/>
      </c>
      <c r="C986" s="27" t="s">
        <v>30</v>
      </c>
      <c r="D986" s="40">
        <v>8</v>
      </c>
      <c r="E986" s="30">
        <f t="shared" si="40"/>
        <v>12</v>
      </c>
      <c r="F986" s="31" t="s">
        <v>34</v>
      </c>
      <c r="G986" s="40">
        <v>2</v>
      </c>
      <c r="H986" s="27" t="s">
        <v>31</v>
      </c>
      <c r="I986" s="32"/>
      <c r="J986" s="32" t="s">
        <v>33</v>
      </c>
      <c r="K986" s="32"/>
      <c r="L986" s="68"/>
      <c r="R986" s="99"/>
    </row>
    <row r="987" spans="1:18" ht="12.75" hidden="1">
      <c r="A987" s="70" t="s">
        <v>735</v>
      </c>
      <c r="B987" s="60">
        <f t="shared" si="39"/>
      </c>
      <c r="C987" s="27" t="s">
        <v>30</v>
      </c>
      <c r="D987" s="40">
        <v>8</v>
      </c>
      <c r="E987" s="30">
        <f t="shared" si="40"/>
        <v>13</v>
      </c>
      <c r="F987" s="31" t="s">
        <v>34</v>
      </c>
      <c r="G987" s="40">
        <v>2.5</v>
      </c>
      <c r="H987" s="27" t="s">
        <v>31</v>
      </c>
      <c r="I987" s="32"/>
      <c r="J987" s="32" t="s">
        <v>33</v>
      </c>
      <c r="K987" s="32"/>
      <c r="L987" s="68"/>
      <c r="R987" s="98"/>
    </row>
    <row r="988" spans="1:18" ht="12.75" hidden="1">
      <c r="A988" s="70" t="s">
        <v>809</v>
      </c>
      <c r="B988" s="60">
        <f t="shared" si="39"/>
      </c>
      <c r="C988" s="27" t="s">
        <v>30</v>
      </c>
      <c r="D988" s="40">
        <v>8</v>
      </c>
      <c r="E988" s="30">
        <f t="shared" si="40"/>
        <v>11</v>
      </c>
      <c r="F988" s="31" t="s">
        <v>34</v>
      </c>
      <c r="G988" s="40">
        <v>1.5</v>
      </c>
      <c r="H988" s="27" t="s">
        <v>31</v>
      </c>
      <c r="I988" s="32"/>
      <c r="J988" s="32" t="s">
        <v>33</v>
      </c>
      <c r="K988" s="32"/>
      <c r="L988" s="68"/>
      <c r="R988" s="98"/>
    </row>
    <row r="989" spans="1:18" ht="12.75" hidden="1">
      <c r="A989" s="70" t="s">
        <v>866</v>
      </c>
      <c r="B989" s="60">
        <f aca="true" t="shared" si="41" ref="B989:B1052">IF(G989=$D$5,IF(D989&lt;$E$23,IF(I989&lt;&gt;0,1,""),""),"")</f>
      </c>
      <c r="C989" s="27" t="s">
        <v>30</v>
      </c>
      <c r="D989" s="40">
        <v>8</v>
      </c>
      <c r="E989" s="30">
        <f t="shared" si="40"/>
        <v>12.8</v>
      </c>
      <c r="F989" s="31" t="s">
        <v>34</v>
      </c>
      <c r="G989" s="40">
        <v>2.4</v>
      </c>
      <c r="H989" s="27" t="s">
        <v>31</v>
      </c>
      <c r="I989" s="32"/>
      <c r="J989" s="32" t="s">
        <v>33</v>
      </c>
      <c r="K989" s="32"/>
      <c r="L989" s="68"/>
      <c r="R989" s="100"/>
    </row>
    <row r="990" spans="1:18" ht="12.75" hidden="1">
      <c r="A990" s="67">
        <v>2011</v>
      </c>
      <c r="B990" s="60">
        <f t="shared" si="41"/>
      </c>
      <c r="C990" s="27" t="s">
        <v>30</v>
      </c>
      <c r="D990" s="28">
        <v>7.65</v>
      </c>
      <c r="E990" s="30">
        <f t="shared" si="40"/>
        <v>11.21</v>
      </c>
      <c r="F990" s="31" t="s">
        <v>34</v>
      </c>
      <c r="G990" s="28">
        <v>1.78</v>
      </c>
      <c r="H990" s="27" t="s">
        <v>31</v>
      </c>
      <c r="I990" s="32" t="s">
        <v>45</v>
      </c>
      <c r="J990" s="32" t="s">
        <v>33</v>
      </c>
      <c r="K990" s="32"/>
      <c r="L990" s="68"/>
      <c r="R990" s="99"/>
    </row>
    <row r="991" spans="1:18" ht="12.75" hidden="1">
      <c r="A991" s="67">
        <v>2903</v>
      </c>
      <c r="B991" s="60">
        <f t="shared" si="41"/>
      </c>
      <c r="C991" s="27" t="s">
        <v>30</v>
      </c>
      <c r="D991" s="28">
        <v>7.65</v>
      </c>
      <c r="E991" s="30">
        <f t="shared" si="40"/>
        <v>10.91</v>
      </c>
      <c r="F991" s="31" t="s">
        <v>34</v>
      </c>
      <c r="G991" s="28">
        <v>1.63</v>
      </c>
      <c r="H991" s="37" t="s">
        <v>384</v>
      </c>
      <c r="I991" s="27" t="s">
        <v>387</v>
      </c>
      <c r="J991" s="32" t="s">
        <v>33</v>
      </c>
      <c r="K991" s="27"/>
      <c r="L991" s="68"/>
      <c r="R991" s="98"/>
    </row>
    <row r="992" spans="1:18" ht="12.75" hidden="1">
      <c r="A992" s="70" t="s">
        <v>564</v>
      </c>
      <c r="B992" s="60">
        <f t="shared" si="41"/>
      </c>
      <c r="C992" s="27" t="s">
        <v>30</v>
      </c>
      <c r="D992" s="40">
        <v>7.6</v>
      </c>
      <c r="E992" s="30">
        <f t="shared" si="40"/>
        <v>12.399999999999999</v>
      </c>
      <c r="F992" s="31" t="s">
        <v>34</v>
      </c>
      <c r="G992" s="40">
        <v>2.4</v>
      </c>
      <c r="H992" s="27" t="s">
        <v>31</v>
      </c>
      <c r="I992" s="32"/>
      <c r="J992" s="32" t="s">
        <v>33</v>
      </c>
      <c r="K992" s="32"/>
      <c r="L992" s="68"/>
      <c r="R992" s="99"/>
    </row>
    <row r="993" spans="1:18" ht="12.75" hidden="1">
      <c r="A993" s="67">
        <v>2109</v>
      </c>
      <c r="B993" s="60">
        <f t="shared" si="41"/>
      </c>
      <c r="C993" s="27" t="s">
        <v>30</v>
      </c>
      <c r="D993" s="28">
        <v>7.59</v>
      </c>
      <c r="E993" s="30">
        <f t="shared" si="40"/>
        <v>12.83</v>
      </c>
      <c r="F993" s="31" t="s">
        <v>34</v>
      </c>
      <c r="G993" s="28">
        <v>2.62</v>
      </c>
      <c r="H993" s="27" t="s">
        <v>31</v>
      </c>
      <c r="I993" s="27" t="s">
        <v>92</v>
      </c>
      <c r="J993" s="32" t="s">
        <v>33</v>
      </c>
      <c r="K993" s="27"/>
      <c r="L993" s="68"/>
      <c r="R993" s="99"/>
    </row>
    <row r="994" spans="1:18" ht="12.75" hidden="1">
      <c r="A994" s="67">
        <v>2203</v>
      </c>
      <c r="B994" s="60">
        <f t="shared" si="41"/>
        <v>1</v>
      </c>
      <c r="C994" s="27" t="s">
        <v>30</v>
      </c>
      <c r="D994" s="28">
        <v>7.52</v>
      </c>
      <c r="E994" s="30">
        <f t="shared" si="40"/>
        <v>14.579999999999998</v>
      </c>
      <c r="F994" s="31" t="s">
        <v>34</v>
      </c>
      <c r="G994" s="28">
        <v>3.53</v>
      </c>
      <c r="H994" s="27" t="s">
        <v>31</v>
      </c>
      <c r="I994" s="38" t="s">
        <v>164</v>
      </c>
      <c r="J994" s="32" t="s">
        <v>33</v>
      </c>
      <c r="K994" s="38"/>
      <c r="L994" s="68"/>
      <c r="R994" s="99"/>
    </row>
    <row r="995" spans="1:18" ht="12.75" hidden="1">
      <c r="A995" s="73" t="s">
        <v>543</v>
      </c>
      <c r="B995" s="60">
        <f t="shared" si="41"/>
      </c>
      <c r="C995" s="27" t="s">
        <v>30</v>
      </c>
      <c r="D995" s="58">
        <v>7.5</v>
      </c>
      <c r="E995" s="30">
        <f t="shared" si="40"/>
        <v>11.5</v>
      </c>
      <c r="F995" s="31" t="s">
        <v>34</v>
      </c>
      <c r="G995" s="58">
        <v>2</v>
      </c>
      <c r="H995" s="27" t="s">
        <v>31</v>
      </c>
      <c r="I995" s="32"/>
      <c r="J995" s="32" t="s">
        <v>33</v>
      </c>
      <c r="K995" s="32"/>
      <c r="L995" s="68"/>
      <c r="R995" s="99"/>
    </row>
    <row r="996" spans="1:18" ht="12.75" hidden="1">
      <c r="A996" s="70" t="s">
        <v>746</v>
      </c>
      <c r="B996" s="60">
        <f t="shared" si="41"/>
      </c>
      <c r="C996" s="27" t="s">
        <v>30</v>
      </c>
      <c r="D996" s="40">
        <v>7.5</v>
      </c>
      <c r="E996" s="30">
        <f t="shared" si="40"/>
        <v>10.5</v>
      </c>
      <c r="F996" s="31" t="s">
        <v>34</v>
      </c>
      <c r="G996" s="40">
        <v>1.5</v>
      </c>
      <c r="H996" s="27" t="s">
        <v>31</v>
      </c>
      <c r="I996" s="32"/>
      <c r="J996" s="32" t="s">
        <v>33</v>
      </c>
      <c r="K996" s="32"/>
      <c r="L996" s="68"/>
      <c r="R996" s="99"/>
    </row>
    <row r="997" spans="1:18" ht="12.75" hidden="1">
      <c r="A997" s="67">
        <v>5516</v>
      </c>
      <c r="B997" s="60">
        <f t="shared" si="41"/>
      </c>
      <c r="C997" s="27" t="s">
        <v>30</v>
      </c>
      <c r="D997" s="28">
        <v>7.4</v>
      </c>
      <c r="E997" s="30">
        <f t="shared" si="40"/>
        <v>12</v>
      </c>
      <c r="F997" s="31" t="s">
        <v>34</v>
      </c>
      <c r="G997" s="28">
        <v>2.3</v>
      </c>
      <c r="H997" s="27" t="s">
        <v>31</v>
      </c>
      <c r="I997" s="32" t="s">
        <v>411</v>
      </c>
      <c r="J997" s="32" t="s">
        <v>33</v>
      </c>
      <c r="K997" s="32">
        <v>144</v>
      </c>
      <c r="L997" s="68">
        <v>7025</v>
      </c>
      <c r="R997" s="99"/>
    </row>
    <row r="998" spans="1:18" ht="12.75" hidden="1">
      <c r="A998" s="70" t="s">
        <v>722</v>
      </c>
      <c r="B998" s="60">
        <f t="shared" si="41"/>
      </c>
      <c r="C998" s="27" t="s">
        <v>30</v>
      </c>
      <c r="D998" s="40">
        <v>7.3</v>
      </c>
      <c r="E998" s="30">
        <f t="shared" si="40"/>
        <v>9.7</v>
      </c>
      <c r="F998" s="31" t="s">
        <v>34</v>
      </c>
      <c r="G998" s="40">
        <v>1.2</v>
      </c>
      <c r="H998" s="27" t="s">
        <v>31</v>
      </c>
      <c r="I998" s="32"/>
      <c r="J998" s="32" t="s">
        <v>33</v>
      </c>
      <c r="K998" s="32"/>
      <c r="L998" s="68"/>
      <c r="R998" s="99"/>
    </row>
    <row r="999" spans="1:18" ht="12.75" hidden="1">
      <c r="A999" s="70" t="s">
        <v>832</v>
      </c>
      <c r="B999" s="60">
        <f t="shared" si="41"/>
      </c>
      <c r="C999" s="27" t="s">
        <v>30</v>
      </c>
      <c r="D999" s="40">
        <v>7.3</v>
      </c>
      <c r="E999" s="30">
        <f t="shared" si="40"/>
        <v>12.7</v>
      </c>
      <c r="F999" s="31" t="s">
        <v>34</v>
      </c>
      <c r="G999" s="40">
        <v>2.7</v>
      </c>
      <c r="H999" s="27" t="s">
        <v>31</v>
      </c>
      <c r="I999" s="32"/>
      <c r="J999" s="32" t="s">
        <v>33</v>
      </c>
      <c r="K999" s="32"/>
      <c r="L999" s="68"/>
      <c r="R999" s="99"/>
    </row>
    <row r="1000" spans="1:18" ht="12.75" hidden="1">
      <c r="A1000" s="70" t="s">
        <v>515</v>
      </c>
      <c r="B1000" s="60">
        <f t="shared" si="41"/>
      </c>
      <c r="C1000" s="27" t="s">
        <v>30</v>
      </c>
      <c r="D1000" s="40">
        <v>7</v>
      </c>
      <c r="E1000" s="30">
        <f t="shared" si="40"/>
        <v>11.4</v>
      </c>
      <c r="F1000" s="31" t="s">
        <v>34</v>
      </c>
      <c r="G1000" s="40">
        <v>2.2</v>
      </c>
      <c r="H1000" s="27" t="s">
        <v>31</v>
      </c>
      <c r="I1000" s="32"/>
      <c r="J1000" s="32" t="s">
        <v>33</v>
      </c>
      <c r="K1000" s="32"/>
      <c r="L1000" s="68"/>
      <c r="R1000" s="99"/>
    </row>
    <row r="1001" spans="1:18" ht="12.75" hidden="1">
      <c r="A1001" s="70" t="s">
        <v>550</v>
      </c>
      <c r="B1001" s="60">
        <f t="shared" si="41"/>
      </c>
      <c r="C1001" s="27" t="s">
        <v>30</v>
      </c>
      <c r="D1001" s="40">
        <v>7</v>
      </c>
      <c r="E1001" s="30">
        <f t="shared" si="40"/>
        <v>9</v>
      </c>
      <c r="F1001" s="31" t="s">
        <v>34</v>
      </c>
      <c r="G1001" s="40">
        <v>1</v>
      </c>
      <c r="H1001" s="27" t="s">
        <v>31</v>
      </c>
      <c r="I1001" s="32"/>
      <c r="J1001" s="32" t="s">
        <v>33</v>
      </c>
      <c r="K1001" s="32"/>
      <c r="L1001" s="68"/>
      <c r="R1001" s="99"/>
    </row>
    <row r="1002" spans="1:18" ht="12.75" hidden="1">
      <c r="A1002" s="70" t="s">
        <v>562</v>
      </c>
      <c r="B1002" s="60">
        <f t="shared" si="41"/>
      </c>
      <c r="C1002" s="27" t="s">
        <v>30</v>
      </c>
      <c r="D1002" s="40">
        <v>7</v>
      </c>
      <c r="E1002" s="30">
        <f aca="true" t="shared" si="42" ref="E1002:E1036">D1002+(G1002*2)</f>
        <v>10</v>
      </c>
      <c r="F1002" s="31" t="s">
        <v>34</v>
      </c>
      <c r="G1002" s="40">
        <v>1.5</v>
      </c>
      <c r="H1002" s="27" t="s">
        <v>31</v>
      </c>
      <c r="I1002" s="32"/>
      <c r="J1002" s="32" t="s">
        <v>33</v>
      </c>
      <c r="K1002" s="32"/>
      <c r="L1002" s="68"/>
      <c r="R1002" s="99"/>
    </row>
    <row r="1003" spans="1:18" ht="12.75" hidden="1">
      <c r="A1003" s="70" t="s">
        <v>563</v>
      </c>
      <c r="B1003" s="60">
        <f t="shared" si="41"/>
      </c>
      <c r="C1003" s="27" t="s">
        <v>30</v>
      </c>
      <c r="D1003" s="40">
        <v>7</v>
      </c>
      <c r="E1003" s="30">
        <f t="shared" si="42"/>
        <v>11.8</v>
      </c>
      <c r="F1003" s="31" t="s">
        <v>34</v>
      </c>
      <c r="G1003" s="40">
        <v>2.4</v>
      </c>
      <c r="H1003" s="27" t="s">
        <v>31</v>
      </c>
      <c r="I1003" s="32"/>
      <c r="J1003" s="32" t="s">
        <v>33</v>
      </c>
      <c r="K1003" s="32"/>
      <c r="L1003" s="68"/>
      <c r="R1003" s="99"/>
    </row>
    <row r="1004" spans="1:18" ht="12.75" hidden="1">
      <c r="A1004" s="70" t="s">
        <v>612</v>
      </c>
      <c r="B1004" s="60">
        <f t="shared" si="41"/>
      </c>
      <c r="C1004" s="27" t="s">
        <v>30</v>
      </c>
      <c r="D1004" s="40">
        <v>7</v>
      </c>
      <c r="E1004" s="30">
        <f t="shared" si="42"/>
        <v>10.4</v>
      </c>
      <c r="F1004" s="31" t="s">
        <v>34</v>
      </c>
      <c r="G1004" s="40">
        <v>1.7</v>
      </c>
      <c r="H1004" s="27" t="s">
        <v>31</v>
      </c>
      <c r="I1004" s="32"/>
      <c r="J1004" s="32" t="s">
        <v>33</v>
      </c>
      <c r="K1004" s="32"/>
      <c r="L1004" s="68"/>
      <c r="R1004" s="99"/>
    </row>
    <row r="1005" spans="1:18" ht="12.75" hidden="1">
      <c r="A1005" s="70" t="s">
        <v>765</v>
      </c>
      <c r="B1005" s="60">
        <f t="shared" si="41"/>
      </c>
      <c r="C1005" s="27" t="s">
        <v>30</v>
      </c>
      <c r="D1005" s="40">
        <v>7</v>
      </c>
      <c r="E1005" s="30">
        <f t="shared" si="42"/>
        <v>11</v>
      </c>
      <c r="F1005" s="31" t="s">
        <v>34</v>
      </c>
      <c r="G1005" s="40">
        <v>2</v>
      </c>
      <c r="H1005" s="27" t="s">
        <v>31</v>
      </c>
      <c r="I1005" s="32"/>
      <c r="J1005" s="32" t="s">
        <v>33</v>
      </c>
      <c r="K1005" s="32"/>
      <c r="L1005" s="68"/>
      <c r="R1005" s="99"/>
    </row>
    <row r="1006" spans="1:18" ht="12.75" hidden="1">
      <c r="A1006" s="70" t="s">
        <v>831</v>
      </c>
      <c r="B1006" s="60">
        <f t="shared" si="41"/>
      </c>
      <c r="C1006" s="27" t="s">
        <v>30</v>
      </c>
      <c r="D1006" s="40">
        <v>7</v>
      </c>
      <c r="E1006" s="30">
        <f t="shared" si="42"/>
        <v>9.4</v>
      </c>
      <c r="F1006" s="31" t="s">
        <v>34</v>
      </c>
      <c r="G1006" s="40">
        <v>1.2</v>
      </c>
      <c r="H1006" s="27" t="s">
        <v>31</v>
      </c>
      <c r="I1006" s="32"/>
      <c r="J1006" s="32" t="s">
        <v>33</v>
      </c>
      <c r="K1006" s="32"/>
      <c r="L1006" s="68"/>
      <c r="R1006" s="98"/>
    </row>
    <row r="1007" spans="1:18" ht="12.75" hidden="1">
      <c r="A1007" s="70" t="s">
        <v>546</v>
      </c>
      <c r="B1007" s="60">
        <f t="shared" si="41"/>
      </c>
      <c r="C1007" s="27" t="s">
        <v>30</v>
      </c>
      <c r="D1007" s="40">
        <v>6.8</v>
      </c>
      <c r="E1007" s="30">
        <f t="shared" si="42"/>
        <v>10.36</v>
      </c>
      <c r="F1007" s="31" t="s">
        <v>34</v>
      </c>
      <c r="G1007" s="40">
        <v>1.78</v>
      </c>
      <c r="H1007" s="27" t="s">
        <v>31</v>
      </c>
      <c r="I1007" s="32"/>
      <c r="J1007" s="32" t="s">
        <v>33</v>
      </c>
      <c r="K1007" s="32"/>
      <c r="L1007" s="68"/>
      <c r="R1007" s="98"/>
    </row>
    <row r="1008" spans="1:18" ht="12.75" hidden="1">
      <c r="A1008" s="70" t="s">
        <v>734</v>
      </c>
      <c r="B1008" s="60">
        <f t="shared" si="41"/>
      </c>
      <c r="C1008" s="27" t="s">
        <v>30</v>
      </c>
      <c r="D1008" s="40">
        <v>6.5</v>
      </c>
      <c r="E1008" s="30">
        <f t="shared" si="42"/>
        <v>10.5</v>
      </c>
      <c r="F1008" s="31" t="s">
        <v>34</v>
      </c>
      <c r="G1008" s="40">
        <v>2</v>
      </c>
      <c r="H1008" s="27" t="s">
        <v>31</v>
      </c>
      <c r="I1008" s="32"/>
      <c r="J1008" s="32" t="s">
        <v>33</v>
      </c>
      <c r="K1008" s="32"/>
      <c r="L1008" s="68"/>
      <c r="R1008" s="98"/>
    </row>
    <row r="1009" spans="1:18" ht="12.75" hidden="1">
      <c r="A1009" s="70" t="s">
        <v>800</v>
      </c>
      <c r="B1009" s="60">
        <f t="shared" si="41"/>
      </c>
      <c r="C1009" s="27" t="s">
        <v>30</v>
      </c>
      <c r="D1009" s="40">
        <v>6.5</v>
      </c>
      <c r="E1009" s="30">
        <f t="shared" si="42"/>
        <v>9.5</v>
      </c>
      <c r="F1009" s="31" t="s">
        <v>34</v>
      </c>
      <c r="G1009" s="40">
        <v>1.5</v>
      </c>
      <c r="H1009" s="27" t="s">
        <v>31</v>
      </c>
      <c r="I1009" s="32"/>
      <c r="J1009" s="32" t="s">
        <v>33</v>
      </c>
      <c r="K1009" s="32"/>
      <c r="L1009" s="68"/>
      <c r="R1009" s="98"/>
    </row>
    <row r="1010" spans="1:18" ht="12.75" hidden="1">
      <c r="A1010" s="70" t="s">
        <v>859</v>
      </c>
      <c r="B1010" s="60">
        <f t="shared" si="41"/>
      </c>
      <c r="C1010" s="27" t="s">
        <v>30</v>
      </c>
      <c r="D1010" s="40">
        <v>6.5</v>
      </c>
      <c r="E1010" s="30">
        <f t="shared" si="42"/>
        <v>8.5</v>
      </c>
      <c r="F1010" s="31" t="s">
        <v>34</v>
      </c>
      <c r="G1010" s="40">
        <v>1</v>
      </c>
      <c r="H1010" s="27" t="s">
        <v>31</v>
      </c>
      <c r="I1010" s="32"/>
      <c r="J1010" s="32" t="s">
        <v>33</v>
      </c>
      <c r="K1010" s="32"/>
      <c r="L1010" s="68"/>
      <c r="R1010" s="99"/>
    </row>
    <row r="1011" spans="1:18" ht="12.75" hidden="1">
      <c r="A1011" s="70" t="s">
        <v>864</v>
      </c>
      <c r="B1011" s="60">
        <f t="shared" si="41"/>
      </c>
      <c r="C1011" s="27" t="s">
        <v>30</v>
      </c>
      <c r="D1011" s="40">
        <v>6.3</v>
      </c>
      <c r="E1011" s="30">
        <f t="shared" si="42"/>
        <v>11.1</v>
      </c>
      <c r="F1011" s="31" t="s">
        <v>34</v>
      </c>
      <c r="G1011" s="40">
        <v>2.4</v>
      </c>
      <c r="H1011" s="27" t="s">
        <v>31</v>
      </c>
      <c r="I1011" s="32"/>
      <c r="J1011" s="32" t="s">
        <v>33</v>
      </c>
      <c r="K1011" s="32"/>
      <c r="L1011" s="68"/>
      <c r="R1011" s="99"/>
    </row>
    <row r="1012" spans="1:18" ht="12.75" hidden="1">
      <c r="A1012" s="67">
        <v>5312</v>
      </c>
      <c r="B1012" s="60">
        <f t="shared" si="41"/>
      </c>
      <c r="C1012" s="27" t="s">
        <v>30</v>
      </c>
      <c r="D1012" s="28">
        <v>6.2</v>
      </c>
      <c r="E1012" s="30">
        <f t="shared" si="42"/>
        <v>12.2</v>
      </c>
      <c r="F1012" s="31" t="s">
        <v>34</v>
      </c>
      <c r="G1012" s="28">
        <v>3</v>
      </c>
      <c r="H1012" s="27" t="s">
        <v>31</v>
      </c>
      <c r="I1012" s="32"/>
      <c r="J1012" s="32" t="s">
        <v>33</v>
      </c>
      <c r="K1012" s="32">
        <v>12</v>
      </c>
      <c r="L1012" s="68">
        <v>5312</v>
      </c>
      <c r="R1012" s="99"/>
    </row>
    <row r="1013" spans="1:18" ht="12.75" hidden="1">
      <c r="A1013" s="67">
        <v>2010</v>
      </c>
      <c r="B1013" s="60">
        <f t="shared" si="41"/>
      </c>
      <c r="C1013" s="27" t="s">
        <v>30</v>
      </c>
      <c r="D1013" s="28">
        <v>6.07</v>
      </c>
      <c r="E1013" s="30">
        <f t="shared" si="42"/>
        <v>9.63</v>
      </c>
      <c r="F1013" s="31" t="s">
        <v>34</v>
      </c>
      <c r="G1013" s="28">
        <v>1.78</v>
      </c>
      <c r="H1013" s="27" t="s">
        <v>31</v>
      </c>
      <c r="I1013" s="27" t="s">
        <v>44</v>
      </c>
      <c r="J1013" s="27" t="s">
        <v>33</v>
      </c>
      <c r="K1013" s="27"/>
      <c r="L1013" s="68"/>
      <c r="R1013" s="98"/>
    </row>
    <row r="1014" spans="1:18" ht="12.75" hidden="1">
      <c r="A1014" s="67">
        <v>2902</v>
      </c>
      <c r="B1014" s="60">
        <f t="shared" si="41"/>
      </c>
      <c r="C1014" s="27" t="s">
        <v>30</v>
      </c>
      <c r="D1014" s="28">
        <v>6.07</v>
      </c>
      <c r="E1014" s="30">
        <f t="shared" si="42"/>
        <v>9.33</v>
      </c>
      <c r="F1014" s="31" t="s">
        <v>34</v>
      </c>
      <c r="G1014" s="28">
        <v>1.63</v>
      </c>
      <c r="H1014" s="37" t="s">
        <v>384</v>
      </c>
      <c r="I1014" s="27" t="s">
        <v>386</v>
      </c>
      <c r="J1014" s="27" t="s">
        <v>33</v>
      </c>
      <c r="K1014" s="27"/>
      <c r="L1014" s="68"/>
      <c r="R1014" s="99"/>
    </row>
    <row r="1015" spans="1:18" ht="12.75" hidden="1">
      <c r="A1015" s="67">
        <v>2108</v>
      </c>
      <c r="B1015" s="60">
        <f t="shared" si="41"/>
      </c>
      <c r="C1015" s="27" t="s">
        <v>30</v>
      </c>
      <c r="D1015" s="28">
        <v>6.02</v>
      </c>
      <c r="E1015" s="30">
        <f t="shared" si="42"/>
        <v>11.26</v>
      </c>
      <c r="F1015" s="31" t="s">
        <v>34</v>
      </c>
      <c r="G1015" s="28">
        <v>2.62</v>
      </c>
      <c r="H1015" s="27" t="s">
        <v>31</v>
      </c>
      <c r="I1015" s="27" t="s">
        <v>91</v>
      </c>
      <c r="J1015" s="27" t="s">
        <v>33</v>
      </c>
      <c r="K1015" s="27"/>
      <c r="L1015" s="68"/>
      <c r="R1015" s="99"/>
    </row>
    <row r="1016" spans="1:18" ht="12.75" hidden="1">
      <c r="A1016" s="70" t="s">
        <v>493</v>
      </c>
      <c r="B1016" s="60">
        <f t="shared" si="41"/>
      </c>
      <c r="C1016" s="27" t="s">
        <v>30</v>
      </c>
      <c r="D1016" s="40">
        <v>6</v>
      </c>
      <c r="E1016" s="30">
        <f t="shared" si="42"/>
        <v>10</v>
      </c>
      <c r="F1016" s="31" t="s">
        <v>34</v>
      </c>
      <c r="G1016" s="40">
        <v>2</v>
      </c>
      <c r="H1016" s="27" t="s">
        <v>31</v>
      </c>
      <c r="I1016" s="32"/>
      <c r="J1016" s="32" t="s">
        <v>33</v>
      </c>
      <c r="K1016" s="32"/>
      <c r="L1016" s="68"/>
      <c r="R1016" s="99"/>
    </row>
    <row r="1017" spans="1:18" ht="12.75" hidden="1">
      <c r="A1017" s="70" t="s">
        <v>494</v>
      </c>
      <c r="B1017" s="60">
        <f t="shared" si="41"/>
      </c>
      <c r="C1017" s="27" t="s">
        <v>30</v>
      </c>
      <c r="D1017" s="40">
        <v>6</v>
      </c>
      <c r="E1017" s="30">
        <f t="shared" si="42"/>
        <v>10</v>
      </c>
      <c r="F1017" s="31" t="s">
        <v>34</v>
      </c>
      <c r="G1017" s="40">
        <v>2</v>
      </c>
      <c r="H1017" s="27" t="s">
        <v>31</v>
      </c>
      <c r="I1017" s="32"/>
      <c r="J1017" s="32" t="s">
        <v>33</v>
      </c>
      <c r="K1017" s="32"/>
      <c r="L1017" s="68"/>
      <c r="R1017" s="99"/>
    </row>
    <row r="1018" spans="1:18" ht="12.75" hidden="1">
      <c r="A1018" s="70" t="s">
        <v>728</v>
      </c>
      <c r="B1018" s="60">
        <f t="shared" si="41"/>
      </c>
      <c r="C1018" s="27" t="s">
        <v>30</v>
      </c>
      <c r="D1018" s="40">
        <v>6</v>
      </c>
      <c r="E1018" s="30">
        <f t="shared" si="42"/>
        <v>9</v>
      </c>
      <c r="F1018" s="31" t="s">
        <v>34</v>
      </c>
      <c r="G1018" s="40">
        <v>1.5</v>
      </c>
      <c r="H1018" s="27" t="s">
        <v>31</v>
      </c>
      <c r="I1018" s="32"/>
      <c r="J1018" s="32" t="s">
        <v>33</v>
      </c>
      <c r="K1018" s="32"/>
      <c r="L1018" s="68"/>
      <c r="R1018" s="99"/>
    </row>
    <row r="1019" spans="1:18" ht="12.75" hidden="1">
      <c r="A1019" s="67">
        <v>2202</v>
      </c>
      <c r="B1019" s="60">
        <f t="shared" si="41"/>
        <v>1</v>
      </c>
      <c r="C1019" s="27" t="s">
        <v>30</v>
      </c>
      <c r="D1019" s="28">
        <v>5.94</v>
      </c>
      <c r="E1019" s="30">
        <f t="shared" si="42"/>
        <v>13</v>
      </c>
      <c r="F1019" s="31" t="s">
        <v>34</v>
      </c>
      <c r="G1019" s="28">
        <v>3.53</v>
      </c>
      <c r="H1019" s="27" t="s">
        <v>31</v>
      </c>
      <c r="I1019" s="38" t="s">
        <v>163</v>
      </c>
      <c r="J1019" s="27" t="s">
        <v>33</v>
      </c>
      <c r="K1019" s="38"/>
      <c r="L1019" s="68"/>
      <c r="R1019" s="98"/>
    </row>
    <row r="1020" spans="1:18" ht="12.75" hidden="1">
      <c r="A1020" s="70" t="s">
        <v>620</v>
      </c>
      <c r="B1020" s="60">
        <f t="shared" si="41"/>
      </c>
      <c r="C1020" s="27" t="s">
        <v>30</v>
      </c>
      <c r="D1020" s="40">
        <v>5.7</v>
      </c>
      <c r="E1020" s="30">
        <f t="shared" si="42"/>
        <v>9.5</v>
      </c>
      <c r="F1020" s="31" t="s">
        <v>34</v>
      </c>
      <c r="G1020" s="40">
        <v>1.9</v>
      </c>
      <c r="H1020" s="27" t="s">
        <v>31</v>
      </c>
      <c r="I1020" s="32"/>
      <c r="J1020" s="32" t="s">
        <v>33</v>
      </c>
      <c r="K1020" s="32"/>
      <c r="L1020" s="68"/>
      <c r="R1020" s="98"/>
    </row>
    <row r="1021" spans="1:18" ht="12.75" hidden="1">
      <c r="A1021" s="70" t="s">
        <v>545</v>
      </c>
      <c r="B1021" s="60">
        <f t="shared" si="41"/>
      </c>
      <c r="C1021" s="27" t="s">
        <v>30</v>
      </c>
      <c r="D1021" s="40">
        <v>5.5</v>
      </c>
      <c r="E1021" s="30">
        <f t="shared" si="42"/>
        <v>9.5</v>
      </c>
      <c r="F1021" s="31" t="s">
        <v>34</v>
      </c>
      <c r="G1021" s="40">
        <v>2</v>
      </c>
      <c r="H1021" s="27" t="s">
        <v>31</v>
      </c>
      <c r="I1021" s="32"/>
      <c r="J1021" s="32" t="s">
        <v>33</v>
      </c>
      <c r="K1021" s="32"/>
      <c r="L1021" s="68"/>
      <c r="R1021" s="99"/>
    </row>
    <row r="1022" spans="1:18" ht="12.75" hidden="1">
      <c r="A1022" s="70" t="s">
        <v>547</v>
      </c>
      <c r="B1022" s="60">
        <f t="shared" si="41"/>
      </c>
      <c r="C1022" s="27" t="s">
        <v>30</v>
      </c>
      <c r="D1022" s="40">
        <v>5.5</v>
      </c>
      <c r="E1022" s="30">
        <f t="shared" si="42"/>
        <v>11.5</v>
      </c>
      <c r="F1022" s="31" t="s">
        <v>34</v>
      </c>
      <c r="G1022" s="40">
        <v>3</v>
      </c>
      <c r="H1022" s="27" t="s">
        <v>31</v>
      </c>
      <c r="I1022" s="32"/>
      <c r="J1022" s="32" t="s">
        <v>33</v>
      </c>
      <c r="K1022" s="32"/>
      <c r="L1022" s="68"/>
      <c r="R1022" s="99"/>
    </row>
    <row r="1023" spans="1:18" ht="12.75" hidden="1">
      <c r="A1023" s="70" t="s">
        <v>766</v>
      </c>
      <c r="B1023" s="60">
        <f t="shared" si="41"/>
      </c>
      <c r="C1023" s="27" t="s">
        <v>30</v>
      </c>
      <c r="D1023" s="40">
        <v>5.5</v>
      </c>
      <c r="E1023" s="30">
        <f t="shared" si="42"/>
        <v>9.1</v>
      </c>
      <c r="F1023" s="31" t="s">
        <v>34</v>
      </c>
      <c r="G1023" s="40">
        <v>1.8</v>
      </c>
      <c r="H1023" s="27" t="s">
        <v>31</v>
      </c>
      <c r="I1023" s="32"/>
      <c r="J1023" s="32" t="s">
        <v>33</v>
      </c>
      <c r="K1023" s="32"/>
      <c r="L1023" s="68"/>
      <c r="R1023" s="99"/>
    </row>
    <row r="1024" spans="1:18" ht="12.75" hidden="1">
      <c r="A1024" s="70" t="s">
        <v>835</v>
      </c>
      <c r="B1024" s="60">
        <f t="shared" si="41"/>
      </c>
      <c r="C1024" s="27" t="s">
        <v>30</v>
      </c>
      <c r="D1024" s="40">
        <v>5.3</v>
      </c>
      <c r="E1024" s="30">
        <f t="shared" si="42"/>
        <v>10.1</v>
      </c>
      <c r="F1024" s="31" t="s">
        <v>34</v>
      </c>
      <c r="G1024" s="40">
        <v>2.4</v>
      </c>
      <c r="H1024" s="27" t="s">
        <v>31</v>
      </c>
      <c r="I1024" s="32"/>
      <c r="J1024" s="32" t="s">
        <v>33</v>
      </c>
      <c r="K1024" s="32"/>
      <c r="L1024" s="68"/>
      <c r="R1024" s="99"/>
    </row>
    <row r="1025" spans="1:18" ht="12.75" hidden="1">
      <c r="A1025" s="67">
        <v>2009</v>
      </c>
      <c r="B1025" s="60">
        <f t="shared" si="41"/>
      </c>
      <c r="C1025" s="37" t="s">
        <v>30</v>
      </c>
      <c r="D1025" s="28">
        <v>5.28</v>
      </c>
      <c r="E1025" s="30">
        <f t="shared" si="42"/>
        <v>8.84</v>
      </c>
      <c r="F1025" s="31" t="s">
        <v>34</v>
      </c>
      <c r="G1025" s="28">
        <v>1.78</v>
      </c>
      <c r="H1025" s="27" t="s">
        <v>31</v>
      </c>
      <c r="I1025" s="27" t="s">
        <v>43</v>
      </c>
      <c r="J1025" s="27" t="s">
        <v>33</v>
      </c>
      <c r="K1025" s="27"/>
      <c r="L1025" s="68"/>
      <c r="R1025" s="98"/>
    </row>
    <row r="1026" spans="1:18" ht="12.75" hidden="1">
      <c r="A1026" s="67">
        <v>2107</v>
      </c>
      <c r="B1026" s="60">
        <f t="shared" si="41"/>
      </c>
      <c r="C1026" s="27" t="s">
        <v>30</v>
      </c>
      <c r="D1026" s="28">
        <v>5.23</v>
      </c>
      <c r="E1026" s="30">
        <f t="shared" si="42"/>
        <v>10.47</v>
      </c>
      <c r="F1026" s="31" t="s">
        <v>34</v>
      </c>
      <c r="G1026" s="28">
        <v>2.62</v>
      </c>
      <c r="H1026" s="27" t="s">
        <v>31</v>
      </c>
      <c r="I1026" s="27" t="s">
        <v>90</v>
      </c>
      <c r="J1026" s="27" t="s">
        <v>33</v>
      </c>
      <c r="K1026" s="27"/>
      <c r="L1026" s="68"/>
      <c r="R1026" s="99"/>
    </row>
    <row r="1027" spans="1:18" ht="12.75" hidden="1">
      <c r="A1027" s="70" t="s">
        <v>804</v>
      </c>
      <c r="B1027" s="60">
        <f t="shared" si="41"/>
      </c>
      <c r="C1027" s="27" t="s">
        <v>30</v>
      </c>
      <c r="D1027" s="40">
        <v>5.1</v>
      </c>
      <c r="E1027" s="30">
        <f t="shared" si="42"/>
        <v>8.399999999999999</v>
      </c>
      <c r="F1027" s="31" t="s">
        <v>34</v>
      </c>
      <c r="G1027" s="40">
        <v>1.65</v>
      </c>
      <c r="H1027" s="27" t="s">
        <v>31</v>
      </c>
      <c r="I1027" s="32"/>
      <c r="J1027" s="32" t="s">
        <v>33</v>
      </c>
      <c r="K1027" s="32"/>
      <c r="L1027" s="68"/>
      <c r="R1027" s="98"/>
    </row>
    <row r="1028" spans="1:18" ht="12.75" hidden="1">
      <c r="A1028" s="70" t="s">
        <v>531</v>
      </c>
      <c r="B1028" s="60">
        <f t="shared" si="41"/>
      </c>
      <c r="C1028" s="27" t="s">
        <v>30</v>
      </c>
      <c r="D1028" s="40">
        <v>5</v>
      </c>
      <c r="E1028" s="30">
        <f t="shared" si="42"/>
        <v>9</v>
      </c>
      <c r="F1028" s="31" t="s">
        <v>34</v>
      </c>
      <c r="G1028" s="40">
        <v>2</v>
      </c>
      <c r="H1028" s="27" t="s">
        <v>31</v>
      </c>
      <c r="I1028" s="32"/>
      <c r="J1028" s="32" t="s">
        <v>33</v>
      </c>
      <c r="K1028" s="32"/>
      <c r="L1028" s="68"/>
      <c r="R1028" s="98"/>
    </row>
    <row r="1029" spans="1:18" ht="12.75" hidden="1">
      <c r="A1029" s="70" t="s">
        <v>539</v>
      </c>
      <c r="B1029" s="60">
        <f t="shared" si="41"/>
      </c>
      <c r="C1029" s="27" t="s">
        <v>30</v>
      </c>
      <c r="D1029" s="40">
        <v>5</v>
      </c>
      <c r="E1029" s="30">
        <f t="shared" si="42"/>
        <v>8</v>
      </c>
      <c r="F1029" s="31" t="s">
        <v>34</v>
      </c>
      <c r="G1029" s="40">
        <v>1.5</v>
      </c>
      <c r="H1029" s="27" t="s">
        <v>31</v>
      </c>
      <c r="I1029" s="32"/>
      <c r="J1029" s="32" t="s">
        <v>33</v>
      </c>
      <c r="K1029" s="32"/>
      <c r="L1029" s="68"/>
      <c r="R1029" s="99"/>
    </row>
    <row r="1030" spans="1:18" ht="12.75" hidden="1">
      <c r="A1030" s="70" t="s">
        <v>820</v>
      </c>
      <c r="B1030" s="60">
        <f t="shared" si="41"/>
      </c>
      <c r="C1030" s="27" t="s">
        <v>30</v>
      </c>
      <c r="D1030" s="40">
        <v>5</v>
      </c>
      <c r="E1030" s="30">
        <f t="shared" si="42"/>
        <v>7.4</v>
      </c>
      <c r="F1030" s="31" t="s">
        <v>34</v>
      </c>
      <c r="G1030" s="40">
        <v>1.2</v>
      </c>
      <c r="H1030" s="27" t="s">
        <v>31</v>
      </c>
      <c r="I1030" s="32"/>
      <c r="J1030" s="32" t="s">
        <v>33</v>
      </c>
      <c r="K1030" s="32"/>
      <c r="L1030" s="68"/>
      <c r="R1030" s="98"/>
    </row>
    <row r="1031" spans="1:18" ht="12.75" hidden="1">
      <c r="A1031" s="67">
        <v>2901</v>
      </c>
      <c r="B1031" s="60">
        <f t="shared" si="41"/>
      </c>
      <c r="C1031" s="27" t="s">
        <v>30</v>
      </c>
      <c r="D1031" s="28">
        <v>4.7</v>
      </c>
      <c r="E1031" s="30">
        <f t="shared" si="42"/>
        <v>7.54</v>
      </c>
      <c r="F1031" s="31" t="s">
        <v>34</v>
      </c>
      <c r="G1031" s="28">
        <v>1.42</v>
      </c>
      <c r="H1031" s="37" t="s">
        <v>384</v>
      </c>
      <c r="I1031" s="27" t="s">
        <v>385</v>
      </c>
      <c r="J1031" s="27" t="s">
        <v>33</v>
      </c>
      <c r="K1031" s="27"/>
      <c r="L1031" s="68"/>
      <c r="R1031" s="98"/>
    </row>
    <row r="1032" spans="1:18" ht="12.75" hidden="1">
      <c r="A1032" s="70" t="s">
        <v>840</v>
      </c>
      <c r="B1032" s="60">
        <f t="shared" si="41"/>
      </c>
      <c r="C1032" s="27" t="s">
        <v>30</v>
      </c>
      <c r="D1032" s="40">
        <v>4.7</v>
      </c>
      <c r="E1032" s="30">
        <f t="shared" si="42"/>
        <v>8.5</v>
      </c>
      <c r="F1032" s="31" t="s">
        <v>34</v>
      </c>
      <c r="G1032" s="40">
        <v>1.9</v>
      </c>
      <c r="H1032" s="27" t="s">
        <v>31</v>
      </c>
      <c r="I1032" s="32"/>
      <c r="J1032" s="32" t="s">
        <v>33</v>
      </c>
      <c r="K1032" s="32"/>
      <c r="L1032" s="68"/>
      <c r="R1032" s="98"/>
    </row>
    <row r="1033" spans="1:18" ht="12.75" hidden="1">
      <c r="A1033" s="67">
        <v>2008</v>
      </c>
      <c r="B1033" s="60">
        <f t="shared" si="41"/>
      </c>
      <c r="C1033" s="37" t="s">
        <v>30</v>
      </c>
      <c r="D1033" s="28">
        <v>4.47</v>
      </c>
      <c r="E1033" s="30">
        <f t="shared" si="42"/>
        <v>8.03</v>
      </c>
      <c r="F1033" s="31" t="s">
        <v>34</v>
      </c>
      <c r="G1033" s="28">
        <v>1.78</v>
      </c>
      <c r="H1033" s="27" t="s">
        <v>31</v>
      </c>
      <c r="I1033" s="27" t="s">
        <v>42</v>
      </c>
      <c r="J1033" s="27" t="s">
        <v>33</v>
      </c>
      <c r="K1033" s="27"/>
      <c r="L1033" s="68"/>
      <c r="R1033" s="99"/>
    </row>
    <row r="1034" spans="1:18" ht="12.75" hidden="1">
      <c r="A1034" s="67">
        <v>2106</v>
      </c>
      <c r="B1034" s="60">
        <f t="shared" si="41"/>
      </c>
      <c r="C1034" s="27" t="s">
        <v>30</v>
      </c>
      <c r="D1034" s="28">
        <v>4.42</v>
      </c>
      <c r="E1034" s="30">
        <f t="shared" si="42"/>
        <v>9.66</v>
      </c>
      <c r="F1034" s="31" t="s">
        <v>34</v>
      </c>
      <c r="G1034" s="28">
        <v>2.62</v>
      </c>
      <c r="H1034" s="27" t="s">
        <v>31</v>
      </c>
      <c r="I1034" s="32" t="s">
        <v>89</v>
      </c>
      <c r="J1034" s="27" t="s">
        <v>33</v>
      </c>
      <c r="K1034" s="32"/>
      <c r="L1034" s="68"/>
      <c r="R1034" s="99"/>
    </row>
    <row r="1035" spans="1:18" ht="12.75" hidden="1">
      <c r="A1035" s="70" t="s">
        <v>645</v>
      </c>
      <c r="B1035" s="60">
        <f t="shared" si="41"/>
      </c>
      <c r="C1035" s="27" t="s">
        <v>30</v>
      </c>
      <c r="D1035" s="40">
        <v>4.38</v>
      </c>
      <c r="E1035" s="30">
        <f t="shared" si="42"/>
        <v>6.859999999999999</v>
      </c>
      <c r="F1035" s="31" t="s">
        <v>34</v>
      </c>
      <c r="G1035" s="40">
        <v>1.24</v>
      </c>
      <c r="H1035" s="27" t="s">
        <v>31</v>
      </c>
      <c r="I1035" s="32"/>
      <c r="J1035" s="32" t="s">
        <v>33</v>
      </c>
      <c r="K1035" s="32"/>
      <c r="L1035" s="68"/>
      <c r="R1035" s="99"/>
    </row>
    <row r="1036" spans="1:18" ht="12.75" hidden="1">
      <c r="A1036" s="67">
        <v>2201</v>
      </c>
      <c r="B1036" s="60">
        <f t="shared" si="41"/>
        <v>1</v>
      </c>
      <c r="C1036" s="27" t="s">
        <v>30</v>
      </c>
      <c r="D1036" s="28">
        <v>4.34</v>
      </c>
      <c r="E1036" s="30">
        <f t="shared" si="42"/>
        <v>11.399999999999999</v>
      </c>
      <c r="F1036" s="31" t="s">
        <v>34</v>
      </c>
      <c r="G1036" s="28">
        <v>3.53</v>
      </c>
      <c r="H1036" s="27" t="s">
        <v>31</v>
      </c>
      <c r="I1036" s="38" t="s">
        <v>162</v>
      </c>
      <c r="J1036" s="27" t="s">
        <v>33</v>
      </c>
      <c r="K1036" s="38"/>
      <c r="L1036" s="68"/>
      <c r="R1036" s="99"/>
    </row>
    <row r="1037" spans="1:18" ht="12.75" hidden="1">
      <c r="A1037" s="67">
        <v>9770</v>
      </c>
      <c r="B1037" s="60">
        <f t="shared" si="41"/>
      </c>
      <c r="C1037" s="27" t="s">
        <v>30</v>
      </c>
      <c r="D1037" s="28">
        <v>4.2</v>
      </c>
      <c r="E1037" s="31" t="s">
        <v>34</v>
      </c>
      <c r="F1037" s="31" t="s">
        <v>34</v>
      </c>
      <c r="G1037" s="28">
        <v>1.9</v>
      </c>
      <c r="H1037" s="27" t="s">
        <v>408</v>
      </c>
      <c r="I1037" s="37" t="s">
        <v>34</v>
      </c>
      <c r="J1037" s="27" t="s">
        <v>409</v>
      </c>
      <c r="K1037" s="27"/>
      <c r="L1037" s="68"/>
      <c r="R1037" s="99"/>
    </row>
    <row r="1038" spans="1:18" ht="12.75" hidden="1">
      <c r="A1038" s="67">
        <v>9770</v>
      </c>
      <c r="B1038" s="60">
        <f t="shared" si="41"/>
      </c>
      <c r="C1038" s="27" t="s">
        <v>30</v>
      </c>
      <c r="D1038" s="28">
        <v>4.2</v>
      </c>
      <c r="E1038" s="28">
        <f aca="true" t="shared" si="43" ref="E1038:E1045">D1038+(G1038*2)</f>
        <v>8</v>
      </c>
      <c r="F1038" s="28"/>
      <c r="G1038" s="28">
        <v>1.9</v>
      </c>
      <c r="H1038" s="27" t="s">
        <v>408</v>
      </c>
      <c r="I1038" s="27"/>
      <c r="J1038" s="27" t="s">
        <v>33</v>
      </c>
      <c r="K1038" s="27" t="s">
        <v>428</v>
      </c>
      <c r="L1038" s="68"/>
      <c r="R1038" s="98"/>
    </row>
    <row r="1039" spans="1:18" ht="12.75" hidden="1">
      <c r="A1039" s="70" t="s">
        <v>680</v>
      </c>
      <c r="B1039" s="60">
        <f t="shared" si="41"/>
      </c>
      <c r="C1039" s="27" t="s">
        <v>30</v>
      </c>
      <c r="D1039" s="40">
        <v>4</v>
      </c>
      <c r="E1039" s="30">
        <f t="shared" si="43"/>
        <v>6.4</v>
      </c>
      <c r="F1039" s="31" t="s">
        <v>34</v>
      </c>
      <c r="G1039" s="40">
        <v>1.2</v>
      </c>
      <c r="H1039" s="27" t="s">
        <v>31</v>
      </c>
      <c r="I1039" s="32"/>
      <c r="J1039" s="32" t="s">
        <v>33</v>
      </c>
      <c r="K1039" s="32"/>
      <c r="L1039" s="68"/>
      <c r="R1039" s="98"/>
    </row>
    <row r="1040" spans="1:18" ht="12.75" hidden="1">
      <c r="A1040" s="70" t="s">
        <v>757</v>
      </c>
      <c r="B1040" s="60">
        <f t="shared" si="41"/>
      </c>
      <c r="C1040" s="27" t="s">
        <v>30</v>
      </c>
      <c r="D1040" s="40">
        <v>4</v>
      </c>
      <c r="E1040" s="30">
        <f t="shared" si="43"/>
        <v>7</v>
      </c>
      <c r="F1040" s="31" t="s">
        <v>34</v>
      </c>
      <c r="G1040" s="40">
        <v>1.5</v>
      </c>
      <c r="H1040" s="27" t="s">
        <v>31</v>
      </c>
      <c r="I1040" s="32"/>
      <c r="J1040" s="32" t="s">
        <v>33</v>
      </c>
      <c r="K1040" s="32"/>
      <c r="L1040" s="68"/>
      <c r="R1040" s="98"/>
    </row>
    <row r="1041" spans="1:18" ht="12.75" hidden="1">
      <c r="A1041" s="70" t="s">
        <v>825</v>
      </c>
      <c r="B1041" s="60">
        <f t="shared" si="41"/>
      </c>
      <c r="C1041" s="27" t="s">
        <v>30</v>
      </c>
      <c r="D1041" s="40">
        <v>4</v>
      </c>
      <c r="E1041" s="30">
        <f t="shared" si="43"/>
        <v>6</v>
      </c>
      <c r="F1041" s="31" t="s">
        <v>34</v>
      </c>
      <c r="G1041" s="40">
        <v>1</v>
      </c>
      <c r="H1041" s="27" t="s">
        <v>31</v>
      </c>
      <c r="I1041" s="32"/>
      <c r="J1041" s="32" t="s">
        <v>33</v>
      </c>
      <c r="K1041" s="32"/>
      <c r="L1041" s="68"/>
      <c r="R1041" s="98"/>
    </row>
    <row r="1042" spans="1:18" ht="12.75" hidden="1">
      <c r="A1042" s="70" t="s">
        <v>868</v>
      </c>
      <c r="B1042" s="60">
        <f t="shared" si="41"/>
      </c>
      <c r="C1042" s="27" t="s">
        <v>30</v>
      </c>
      <c r="D1042" s="40">
        <v>4</v>
      </c>
      <c r="E1042" s="30">
        <f t="shared" si="43"/>
        <v>8</v>
      </c>
      <c r="F1042" s="31" t="s">
        <v>34</v>
      </c>
      <c r="G1042" s="40">
        <v>2</v>
      </c>
      <c r="H1042" s="27" t="s">
        <v>31</v>
      </c>
      <c r="I1042" s="32"/>
      <c r="J1042" s="32" t="s">
        <v>33</v>
      </c>
      <c r="K1042" s="32"/>
      <c r="L1042" s="68"/>
      <c r="R1042" s="99"/>
    </row>
    <row r="1043" spans="1:18" ht="12.75" hidden="1">
      <c r="A1043" s="70" t="s">
        <v>647</v>
      </c>
      <c r="B1043" s="60">
        <f t="shared" si="41"/>
      </c>
      <c r="C1043" s="27" t="s">
        <v>30</v>
      </c>
      <c r="D1043" s="40">
        <v>3.8</v>
      </c>
      <c r="E1043" s="30">
        <f t="shared" si="43"/>
        <v>6.8</v>
      </c>
      <c r="F1043" s="31" t="s">
        <v>34</v>
      </c>
      <c r="G1043" s="40">
        <v>1.5</v>
      </c>
      <c r="H1043" s="27" t="s">
        <v>31</v>
      </c>
      <c r="I1043" s="32"/>
      <c r="J1043" s="32" t="s">
        <v>33</v>
      </c>
      <c r="K1043" s="32"/>
      <c r="L1043" s="68"/>
      <c r="R1043" s="98"/>
    </row>
    <row r="1044" spans="1:18" ht="12.75" hidden="1">
      <c r="A1044" s="67">
        <v>2007</v>
      </c>
      <c r="B1044" s="60">
        <f t="shared" si="41"/>
      </c>
      <c r="C1044" s="37" t="s">
        <v>30</v>
      </c>
      <c r="D1044" s="28">
        <v>3.68</v>
      </c>
      <c r="E1044" s="30">
        <f t="shared" si="43"/>
        <v>7.24</v>
      </c>
      <c r="F1044" s="31" t="s">
        <v>34</v>
      </c>
      <c r="G1044" s="28">
        <v>1.78</v>
      </c>
      <c r="H1044" s="27" t="s">
        <v>31</v>
      </c>
      <c r="I1044" s="27" t="s">
        <v>41</v>
      </c>
      <c r="J1044" s="27" t="s">
        <v>33</v>
      </c>
      <c r="K1044" s="27"/>
      <c r="L1044" s="68"/>
      <c r="R1044" s="99"/>
    </row>
    <row r="1045" spans="1:18" ht="12.75" hidden="1">
      <c r="A1045" s="67">
        <v>2105</v>
      </c>
      <c r="B1045" s="60">
        <f t="shared" si="41"/>
      </c>
      <c r="C1045" s="27" t="s">
        <v>30</v>
      </c>
      <c r="D1045" s="28">
        <v>3.63</v>
      </c>
      <c r="E1045" s="30">
        <f t="shared" si="43"/>
        <v>8.870000000000001</v>
      </c>
      <c r="F1045" s="31" t="s">
        <v>34</v>
      </c>
      <c r="G1045" s="28">
        <v>2.62</v>
      </c>
      <c r="H1045" s="27" t="s">
        <v>31</v>
      </c>
      <c r="I1045" s="32" t="s">
        <v>88</v>
      </c>
      <c r="J1045" s="27" t="s">
        <v>33</v>
      </c>
      <c r="K1045" s="32"/>
      <c r="L1045" s="68"/>
      <c r="R1045" s="98"/>
    </row>
    <row r="1046" spans="1:18" ht="12.75" hidden="1">
      <c r="A1046" s="67">
        <v>9769</v>
      </c>
      <c r="B1046" s="60">
        <f t="shared" si="41"/>
      </c>
      <c r="C1046" s="27" t="s">
        <v>30</v>
      </c>
      <c r="D1046" s="28">
        <v>3.2</v>
      </c>
      <c r="E1046" s="30"/>
      <c r="F1046" s="31"/>
      <c r="G1046" s="28">
        <v>1.8</v>
      </c>
      <c r="H1046" s="27" t="s">
        <v>408</v>
      </c>
      <c r="I1046" s="27"/>
      <c r="J1046" s="27" t="s">
        <v>409</v>
      </c>
      <c r="K1046" s="27"/>
      <c r="L1046" s="68"/>
      <c r="R1046" s="98"/>
    </row>
    <row r="1047" spans="1:18" ht="12.75" hidden="1">
      <c r="A1047" s="67">
        <v>9769</v>
      </c>
      <c r="B1047" s="60">
        <f t="shared" si="41"/>
      </c>
      <c r="C1047" s="27" t="s">
        <v>30</v>
      </c>
      <c r="D1047" s="28">
        <v>3.2</v>
      </c>
      <c r="E1047" s="28">
        <f aca="true" t="shared" si="44" ref="E1047:E1088">D1047+(G1047*2)</f>
        <v>6.800000000000001</v>
      </c>
      <c r="F1047" s="28"/>
      <c r="G1047" s="28">
        <v>1.8</v>
      </c>
      <c r="H1047" s="27" t="s">
        <v>408</v>
      </c>
      <c r="I1047" s="27"/>
      <c r="J1047" s="27" t="s">
        <v>33</v>
      </c>
      <c r="K1047" s="27" t="s">
        <v>428</v>
      </c>
      <c r="L1047" s="68"/>
      <c r="R1047" s="99"/>
    </row>
    <row r="1048" spans="1:18" ht="12.75" hidden="1">
      <c r="A1048" s="70" t="s">
        <v>908</v>
      </c>
      <c r="B1048" s="60">
        <f t="shared" si="41"/>
      </c>
      <c r="C1048" s="27" t="s">
        <v>30</v>
      </c>
      <c r="D1048" s="40">
        <v>3.15</v>
      </c>
      <c r="E1048" s="30">
        <f t="shared" si="44"/>
        <v>8.35</v>
      </c>
      <c r="F1048" s="31" t="s">
        <v>34</v>
      </c>
      <c r="G1048" s="40">
        <v>2.6</v>
      </c>
      <c r="H1048" s="27" t="s">
        <v>31</v>
      </c>
      <c r="I1048" s="32"/>
      <c r="J1048" s="32" t="s">
        <v>33</v>
      </c>
      <c r="K1048" s="32"/>
      <c r="L1048" s="68"/>
      <c r="R1048" s="98"/>
    </row>
    <row r="1049" spans="1:18" ht="12.75" hidden="1">
      <c r="A1049" s="67">
        <v>9044</v>
      </c>
      <c r="B1049" s="60">
        <f t="shared" si="41"/>
      </c>
      <c r="C1049" s="27" t="s">
        <v>30</v>
      </c>
      <c r="D1049" s="28">
        <v>3</v>
      </c>
      <c r="E1049" s="28">
        <f t="shared" si="44"/>
        <v>6</v>
      </c>
      <c r="F1049" s="28"/>
      <c r="G1049" s="28">
        <v>1.5</v>
      </c>
      <c r="H1049" s="27" t="s">
        <v>408</v>
      </c>
      <c r="I1049" s="27"/>
      <c r="J1049" s="27" t="s">
        <v>33</v>
      </c>
      <c r="K1049" s="27" t="s">
        <v>428</v>
      </c>
      <c r="L1049" s="68"/>
      <c r="R1049" s="99"/>
    </row>
    <row r="1050" spans="1:18" ht="12.75" hidden="1">
      <c r="A1050" s="70" t="s">
        <v>682</v>
      </c>
      <c r="B1050" s="60">
        <f t="shared" si="41"/>
      </c>
      <c r="C1050" s="27" t="s">
        <v>30</v>
      </c>
      <c r="D1050" s="40">
        <v>3</v>
      </c>
      <c r="E1050" s="30">
        <f t="shared" si="44"/>
        <v>5</v>
      </c>
      <c r="F1050" s="31" t="s">
        <v>34</v>
      </c>
      <c r="G1050" s="40">
        <v>1</v>
      </c>
      <c r="H1050" s="27" t="s">
        <v>31</v>
      </c>
      <c r="I1050" s="32"/>
      <c r="J1050" s="32" t="s">
        <v>33</v>
      </c>
      <c r="K1050" s="32"/>
      <c r="L1050" s="68"/>
      <c r="R1050" s="99"/>
    </row>
    <row r="1051" spans="1:18" ht="12.75" hidden="1">
      <c r="A1051" s="67">
        <v>2006</v>
      </c>
      <c r="B1051" s="60">
        <f t="shared" si="41"/>
      </c>
      <c r="C1051" s="37" t="s">
        <v>30</v>
      </c>
      <c r="D1051" s="28">
        <v>2.9</v>
      </c>
      <c r="E1051" s="30">
        <f t="shared" si="44"/>
        <v>6.46</v>
      </c>
      <c r="F1051" s="31" t="s">
        <v>34</v>
      </c>
      <c r="G1051" s="28">
        <v>1.78</v>
      </c>
      <c r="H1051" s="27" t="s">
        <v>31</v>
      </c>
      <c r="I1051" s="27" t="s">
        <v>40</v>
      </c>
      <c r="J1051" s="27" t="s">
        <v>33</v>
      </c>
      <c r="K1051" s="27"/>
      <c r="L1051" s="68"/>
      <c r="R1051" s="98"/>
    </row>
    <row r="1052" spans="1:18" ht="12.75" hidden="1">
      <c r="A1052" s="67">
        <v>2104</v>
      </c>
      <c r="B1052" s="60">
        <f t="shared" si="41"/>
      </c>
      <c r="C1052" s="27" t="s">
        <v>30</v>
      </c>
      <c r="D1052" s="28">
        <v>2.84</v>
      </c>
      <c r="E1052" s="30">
        <f t="shared" si="44"/>
        <v>8.08</v>
      </c>
      <c r="F1052" s="31" t="s">
        <v>34</v>
      </c>
      <c r="G1052" s="28">
        <v>2.62</v>
      </c>
      <c r="H1052" s="27" t="s">
        <v>31</v>
      </c>
      <c r="I1052" s="32" t="s">
        <v>87</v>
      </c>
      <c r="J1052" s="27" t="s">
        <v>33</v>
      </c>
      <c r="K1052" s="32"/>
      <c r="L1052" s="68"/>
      <c r="R1052" s="98"/>
    </row>
    <row r="1053" spans="1:18" ht="12.75" hidden="1">
      <c r="A1053" s="70" t="s">
        <v>904</v>
      </c>
      <c r="B1053" s="60">
        <f aca="true" t="shared" si="45" ref="B1053:B1088">IF(G1053=$D$5,IF(D1053&lt;$E$23,IF(I1053&lt;&gt;0,1,""),""),"")</f>
      </c>
      <c r="C1053" s="27" t="s">
        <v>30</v>
      </c>
      <c r="D1053" s="40">
        <v>2.8</v>
      </c>
      <c r="E1053" s="30">
        <f t="shared" si="44"/>
        <v>6</v>
      </c>
      <c r="F1053" s="31" t="s">
        <v>34</v>
      </c>
      <c r="G1053" s="40">
        <v>1.6</v>
      </c>
      <c r="H1053" s="27" t="s">
        <v>31</v>
      </c>
      <c r="I1053" s="32"/>
      <c r="J1053" s="32" t="s">
        <v>33</v>
      </c>
      <c r="K1053" s="32"/>
      <c r="L1053" s="68"/>
      <c r="R1053" s="99"/>
    </row>
    <row r="1054" spans="1:18" ht="12.75" hidden="1">
      <c r="A1054" s="67">
        <v>2005</v>
      </c>
      <c r="B1054" s="60">
        <f t="shared" si="45"/>
      </c>
      <c r="C1054" s="37" t="s">
        <v>30</v>
      </c>
      <c r="D1054" s="28">
        <v>2.57</v>
      </c>
      <c r="E1054" s="30">
        <f t="shared" si="44"/>
        <v>6.13</v>
      </c>
      <c r="F1054" s="31" t="s">
        <v>34</v>
      </c>
      <c r="G1054" s="28">
        <v>1.78</v>
      </c>
      <c r="H1054" s="27" t="s">
        <v>31</v>
      </c>
      <c r="I1054" s="27" t="s">
        <v>39</v>
      </c>
      <c r="J1054" s="27" t="s">
        <v>33</v>
      </c>
      <c r="K1054" s="27"/>
      <c r="L1054" s="68"/>
      <c r="R1054" s="98"/>
    </row>
    <row r="1055" spans="1:18" ht="12.75" hidden="1">
      <c r="A1055" s="70" t="s">
        <v>773</v>
      </c>
      <c r="B1055" s="60">
        <f t="shared" si="45"/>
      </c>
      <c r="C1055" s="27" t="s">
        <v>30</v>
      </c>
      <c r="D1055" s="40">
        <v>2.3</v>
      </c>
      <c r="E1055" s="30">
        <f t="shared" si="44"/>
        <v>5.9</v>
      </c>
      <c r="F1055" s="31" t="s">
        <v>34</v>
      </c>
      <c r="G1055" s="40">
        <v>1.8</v>
      </c>
      <c r="H1055" s="27" t="s">
        <v>31</v>
      </c>
      <c r="I1055" s="32"/>
      <c r="J1055" s="32" t="s">
        <v>33</v>
      </c>
      <c r="K1055" s="32"/>
      <c r="L1055" s="68"/>
      <c r="R1055" s="99"/>
    </row>
    <row r="1056" spans="1:18" ht="12.75" hidden="1">
      <c r="A1056" s="70" t="s">
        <v>834</v>
      </c>
      <c r="B1056" s="60">
        <f t="shared" si="45"/>
      </c>
      <c r="C1056" s="27" t="s">
        <v>30</v>
      </c>
      <c r="D1056" s="40">
        <v>2.25</v>
      </c>
      <c r="E1056" s="30">
        <f t="shared" si="44"/>
        <v>5.51</v>
      </c>
      <c r="F1056" s="31" t="s">
        <v>34</v>
      </c>
      <c r="G1056" s="40">
        <v>1.63</v>
      </c>
      <c r="H1056" s="27" t="s">
        <v>31</v>
      </c>
      <c r="I1056" s="32"/>
      <c r="J1056" s="32" t="s">
        <v>33</v>
      </c>
      <c r="K1056" s="32"/>
      <c r="L1056" s="68"/>
      <c r="R1056" s="98"/>
    </row>
    <row r="1057" spans="1:18" ht="12.75" hidden="1">
      <c r="A1057" s="67">
        <v>2103</v>
      </c>
      <c r="B1057" s="60">
        <f t="shared" si="45"/>
      </c>
      <c r="C1057" s="27" t="s">
        <v>30</v>
      </c>
      <c r="D1057" s="28">
        <v>2.06</v>
      </c>
      <c r="E1057" s="30">
        <f t="shared" si="44"/>
        <v>7.300000000000001</v>
      </c>
      <c r="F1057" s="31" t="s">
        <v>34</v>
      </c>
      <c r="G1057" s="28">
        <v>2.62</v>
      </c>
      <c r="H1057" s="27" t="s">
        <v>31</v>
      </c>
      <c r="I1057" s="32" t="s">
        <v>86</v>
      </c>
      <c r="J1057" s="27" t="s">
        <v>33</v>
      </c>
      <c r="K1057" s="32"/>
      <c r="L1057" s="68"/>
      <c r="R1057" s="98"/>
    </row>
    <row r="1058" spans="1:18" ht="12.75" hidden="1">
      <c r="A1058" s="67">
        <v>7973</v>
      </c>
      <c r="B1058" s="60">
        <f t="shared" si="45"/>
      </c>
      <c r="C1058" s="27" t="s">
        <v>30</v>
      </c>
      <c r="D1058" s="28">
        <v>2</v>
      </c>
      <c r="E1058" s="28">
        <f t="shared" si="44"/>
        <v>5.6</v>
      </c>
      <c r="F1058" s="28"/>
      <c r="G1058" s="28">
        <v>1.8</v>
      </c>
      <c r="H1058" s="27" t="s">
        <v>31</v>
      </c>
      <c r="I1058" s="27" t="s">
        <v>427</v>
      </c>
      <c r="J1058" s="27" t="s">
        <v>33</v>
      </c>
      <c r="K1058" s="27">
        <v>20</v>
      </c>
      <c r="L1058" s="68">
        <v>7973</v>
      </c>
      <c r="R1058" s="98"/>
    </row>
    <row r="1059" spans="1:18" ht="12.75" hidden="1">
      <c r="A1059" s="70" t="s">
        <v>752</v>
      </c>
      <c r="B1059" s="60">
        <f t="shared" si="45"/>
      </c>
      <c r="C1059" s="27" t="s">
        <v>30</v>
      </c>
      <c r="D1059" s="40">
        <v>2</v>
      </c>
      <c r="E1059" s="30">
        <f t="shared" si="44"/>
        <v>4</v>
      </c>
      <c r="F1059" s="31" t="s">
        <v>34</v>
      </c>
      <c r="G1059" s="40">
        <v>1</v>
      </c>
      <c r="H1059" s="27" t="s">
        <v>31</v>
      </c>
      <c r="I1059" s="32"/>
      <c r="J1059" s="32" t="s">
        <v>33</v>
      </c>
      <c r="K1059" s="32"/>
      <c r="L1059" s="68"/>
      <c r="R1059" s="98"/>
    </row>
    <row r="1060" spans="1:18" ht="12.75" hidden="1">
      <c r="A1060" s="67">
        <v>2004</v>
      </c>
      <c r="B1060" s="60">
        <f t="shared" si="45"/>
      </c>
      <c r="C1060" s="37" t="s">
        <v>30</v>
      </c>
      <c r="D1060" s="28">
        <v>1.78</v>
      </c>
      <c r="E1060" s="30">
        <f t="shared" si="44"/>
        <v>5.34</v>
      </c>
      <c r="F1060" s="31" t="s">
        <v>34</v>
      </c>
      <c r="G1060" s="28">
        <v>1.78</v>
      </c>
      <c r="H1060" s="27" t="s">
        <v>31</v>
      </c>
      <c r="I1060" s="27" t="s">
        <v>38</v>
      </c>
      <c r="J1060" s="27" t="s">
        <v>33</v>
      </c>
      <c r="K1060" s="27"/>
      <c r="L1060" s="68"/>
      <c r="R1060" s="99"/>
    </row>
    <row r="1061" spans="1:18" ht="12.75" hidden="1">
      <c r="A1061" s="70" t="s">
        <v>793</v>
      </c>
      <c r="B1061" s="60">
        <f t="shared" si="45"/>
      </c>
      <c r="C1061" s="27" t="s">
        <v>30</v>
      </c>
      <c r="D1061" s="40">
        <v>1.5</v>
      </c>
      <c r="E1061" s="30">
        <f t="shared" si="44"/>
        <v>3.5</v>
      </c>
      <c r="F1061" s="31" t="s">
        <v>34</v>
      </c>
      <c r="G1061" s="40">
        <v>1</v>
      </c>
      <c r="H1061" s="27" t="s">
        <v>31</v>
      </c>
      <c r="I1061" s="32"/>
      <c r="J1061" s="32" t="s">
        <v>33</v>
      </c>
      <c r="K1061" s="32"/>
      <c r="L1061" s="68"/>
      <c r="R1061" s="99"/>
    </row>
    <row r="1062" spans="1:18" ht="12.75" hidden="1">
      <c r="A1062" s="67">
        <v>2003</v>
      </c>
      <c r="B1062" s="60">
        <f t="shared" si="45"/>
      </c>
      <c r="C1062" s="37" t="s">
        <v>30</v>
      </c>
      <c r="D1062" s="28">
        <v>1.42</v>
      </c>
      <c r="E1062" s="30">
        <f t="shared" si="44"/>
        <v>4.46</v>
      </c>
      <c r="F1062" s="31" t="s">
        <v>34</v>
      </c>
      <c r="G1062" s="28">
        <v>1.52</v>
      </c>
      <c r="H1062" s="27" t="s">
        <v>31</v>
      </c>
      <c r="I1062" s="27" t="s">
        <v>37</v>
      </c>
      <c r="J1062" s="27" t="s">
        <v>33</v>
      </c>
      <c r="K1062" s="27"/>
      <c r="L1062" s="68"/>
      <c r="R1062" s="99"/>
    </row>
    <row r="1063" spans="1:18" ht="12.75" hidden="1">
      <c r="A1063" s="67">
        <v>2102</v>
      </c>
      <c r="B1063" s="60">
        <f t="shared" si="45"/>
      </c>
      <c r="C1063" s="27" t="s">
        <v>30</v>
      </c>
      <c r="D1063" s="28">
        <v>1.24</v>
      </c>
      <c r="E1063" s="30">
        <f t="shared" si="44"/>
        <v>6.48</v>
      </c>
      <c r="F1063" s="31" t="s">
        <v>34</v>
      </c>
      <c r="G1063" s="28">
        <v>2.62</v>
      </c>
      <c r="H1063" s="27" t="s">
        <v>31</v>
      </c>
      <c r="I1063" s="32" t="s">
        <v>85</v>
      </c>
      <c r="J1063" s="27" t="s">
        <v>33</v>
      </c>
      <c r="K1063" s="32"/>
      <c r="L1063" s="68"/>
      <c r="R1063" s="99"/>
    </row>
    <row r="1064" spans="1:18" ht="12.75" hidden="1">
      <c r="A1064" s="67">
        <v>2002</v>
      </c>
      <c r="B1064" s="60">
        <f t="shared" si="45"/>
      </c>
      <c r="C1064" s="37" t="s">
        <v>30</v>
      </c>
      <c r="D1064" s="28">
        <v>1.07</v>
      </c>
      <c r="E1064" s="30">
        <f t="shared" si="44"/>
        <v>3.6100000000000003</v>
      </c>
      <c r="F1064" s="31" t="s">
        <v>34</v>
      </c>
      <c r="G1064" s="28">
        <v>1.27</v>
      </c>
      <c r="H1064" s="27" t="s">
        <v>31</v>
      </c>
      <c r="I1064" s="27" t="s">
        <v>36</v>
      </c>
      <c r="J1064" s="27" t="s">
        <v>33</v>
      </c>
      <c r="K1064" s="27"/>
      <c r="L1064" s="68"/>
      <c r="R1064" s="99"/>
    </row>
    <row r="1065" spans="1:18" ht="12.75" hidden="1">
      <c r="A1065" s="67">
        <v>2001</v>
      </c>
      <c r="B1065" s="60">
        <f t="shared" si="45"/>
      </c>
      <c r="C1065" s="37" t="s">
        <v>30</v>
      </c>
      <c r="D1065" s="28">
        <v>0.74</v>
      </c>
      <c r="E1065" s="30">
        <f t="shared" si="44"/>
        <v>2.7800000000000002</v>
      </c>
      <c r="F1065" s="31" t="s">
        <v>34</v>
      </c>
      <c r="G1065" s="28">
        <v>1.02</v>
      </c>
      <c r="H1065" s="27" t="s">
        <v>31</v>
      </c>
      <c r="I1065" s="29" t="s">
        <v>35</v>
      </c>
      <c r="J1065" s="27" t="s">
        <v>33</v>
      </c>
      <c r="K1065" s="27"/>
      <c r="L1065" s="68"/>
      <c r="R1065" s="99"/>
    </row>
    <row r="1066" spans="1:18" ht="12.75" hidden="1">
      <c r="A1066" s="70" t="s">
        <v>457</v>
      </c>
      <c r="B1066" s="60">
        <f t="shared" si="45"/>
      </c>
      <c r="C1066" s="27" t="s">
        <v>30</v>
      </c>
      <c r="D1066" s="40">
        <v>0</v>
      </c>
      <c r="E1066" s="30">
        <f t="shared" si="44"/>
        <v>0</v>
      </c>
      <c r="F1066" s="31" t="s">
        <v>34</v>
      </c>
      <c r="G1066" s="40">
        <v>0</v>
      </c>
      <c r="H1066" s="27" t="s">
        <v>31</v>
      </c>
      <c r="I1066" s="32"/>
      <c r="J1066" s="32" t="s">
        <v>33</v>
      </c>
      <c r="K1066" s="32"/>
      <c r="L1066" s="68"/>
      <c r="R1066" s="99"/>
    </row>
    <row r="1067" spans="1:18" ht="12.75" hidden="1">
      <c r="A1067" s="70" t="s">
        <v>465</v>
      </c>
      <c r="B1067" s="60">
        <f t="shared" si="45"/>
      </c>
      <c r="C1067" s="27" t="s">
        <v>30</v>
      </c>
      <c r="D1067" s="40">
        <v>0</v>
      </c>
      <c r="E1067" s="30">
        <f t="shared" si="44"/>
        <v>0</v>
      </c>
      <c r="F1067" s="31" t="s">
        <v>34</v>
      </c>
      <c r="G1067" s="40">
        <v>0</v>
      </c>
      <c r="H1067" s="27" t="s">
        <v>31</v>
      </c>
      <c r="I1067" s="32"/>
      <c r="J1067" s="32" t="s">
        <v>33</v>
      </c>
      <c r="K1067" s="32"/>
      <c r="L1067" s="68"/>
      <c r="R1067" s="99"/>
    </row>
    <row r="1068" spans="1:18" ht="12.75" hidden="1">
      <c r="A1068" s="70" t="s">
        <v>484</v>
      </c>
      <c r="B1068" s="60">
        <f t="shared" si="45"/>
      </c>
      <c r="C1068" s="27" t="s">
        <v>30</v>
      </c>
      <c r="D1068" s="40">
        <v>0</v>
      </c>
      <c r="E1068" s="30">
        <f t="shared" si="44"/>
        <v>0</v>
      </c>
      <c r="F1068" s="31" t="s">
        <v>34</v>
      </c>
      <c r="G1068" s="40">
        <v>0</v>
      </c>
      <c r="H1068" s="27" t="s">
        <v>31</v>
      </c>
      <c r="I1068" s="32"/>
      <c r="J1068" s="32" t="s">
        <v>33</v>
      </c>
      <c r="K1068" s="32"/>
      <c r="L1068" s="68"/>
      <c r="R1068" s="99"/>
    </row>
    <row r="1069" spans="1:18" ht="12.75" hidden="1">
      <c r="A1069" s="70" t="s">
        <v>485</v>
      </c>
      <c r="B1069" s="60">
        <f t="shared" si="45"/>
      </c>
      <c r="C1069" s="27" t="s">
        <v>30</v>
      </c>
      <c r="D1069" s="40">
        <v>0</v>
      </c>
      <c r="E1069" s="30">
        <f t="shared" si="44"/>
        <v>0</v>
      </c>
      <c r="F1069" s="31" t="s">
        <v>34</v>
      </c>
      <c r="G1069" s="40">
        <v>0</v>
      </c>
      <c r="H1069" s="27" t="s">
        <v>31</v>
      </c>
      <c r="I1069" s="32"/>
      <c r="J1069" s="32" t="s">
        <v>33</v>
      </c>
      <c r="K1069" s="32"/>
      <c r="L1069" s="68"/>
      <c r="R1069" s="99"/>
    </row>
    <row r="1070" spans="1:18" ht="12.75" hidden="1">
      <c r="A1070" s="70" t="s">
        <v>486</v>
      </c>
      <c r="B1070" s="60">
        <f t="shared" si="45"/>
      </c>
      <c r="C1070" s="27" t="s">
        <v>30</v>
      </c>
      <c r="D1070" s="40">
        <v>0</v>
      </c>
      <c r="E1070" s="30">
        <f t="shared" si="44"/>
        <v>0</v>
      </c>
      <c r="F1070" s="31" t="s">
        <v>34</v>
      </c>
      <c r="G1070" s="40">
        <v>0</v>
      </c>
      <c r="H1070" s="27" t="s">
        <v>31</v>
      </c>
      <c r="I1070" s="32"/>
      <c r="J1070" s="32" t="s">
        <v>33</v>
      </c>
      <c r="K1070" s="32"/>
      <c r="L1070" s="68"/>
      <c r="R1070" s="99"/>
    </row>
    <row r="1071" spans="1:18" ht="12.75" hidden="1">
      <c r="A1071" s="70" t="s">
        <v>491</v>
      </c>
      <c r="B1071" s="60">
        <f t="shared" si="45"/>
      </c>
      <c r="C1071" s="27" t="s">
        <v>30</v>
      </c>
      <c r="D1071" s="40">
        <v>0</v>
      </c>
      <c r="E1071" s="30">
        <f t="shared" si="44"/>
        <v>0</v>
      </c>
      <c r="F1071" s="31" t="s">
        <v>34</v>
      </c>
      <c r="G1071" s="40">
        <v>0</v>
      </c>
      <c r="H1071" s="27" t="s">
        <v>31</v>
      </c>
      <c r="I1071" s="32"/>
      <c r="J1071" s="32" t="s">
        <v>33</v>
      </c>
      <c r="K1071" s="32"/>
      <c r="L1071" s="68"/>
      <c r="R1071" s="99"/>
    </row>
    <row r="1072" spans="1:18" ht="12.75" hidden="1">
      <c r="A1072" s="70" t="s">
        <v>504</v>
      </c>
      <c r="B1072" s="60">
        <f t="shared" si="45"/>
      </c>
      <c r="C1072" s="27" t="s">
        <v>30</v>
      </c>
      <c r="D1072" s="40">
        <v>0</v>
      </c>
      <c r="E1072" s="30">
        <f t="shared" si="44"/>
        <v>0</v>
      </c>
      <c r="F1072" s="31" t="s">
        <v>34</v>
      </c>
      <c r="G1072" s="40">
        <v>0</v>
      </c>
      <c r="H1072" s="27" t="s">
        <v>31</v>
      </c>
      <c r="I1072" s="32"/>
      <c r="J1072" s="32" t="s">
        <v>33</v>
      </c>
      <c r="K1072" s="32"/>
      <c r="L1072" s="68"/>
      <c r="R1072" s="99"/>
    </row>
    <row r="1073" spans="1:18" ht="12.75" hidden="1">
      <c r="A1073" s="70" t="s">
        <v>508</v>
      </c>
      <c r="B1073" s="60">
        <f t="shared" si="45"/>
      </c>
      <c r="C1073" s="27" t="s">
        <v>30</v>
      </c>
      <c r="D1073" s="40">
        <v>0</v>
      </c>
      <c r="E1073" s="30">
        <f t="shared" si="44"/>
        <v>0</v>
      </c>
      <c r="F1073" s="31" t="s">
        <v>34</v>
      </c>
      <c r="G1073" s="40">
        <v>0</v>
      </c>
      <c r="H1073" s="27" t="s">
        <v>31</v>
      </c>
      <c r="I1073" s="32"/>
      <c r="J1073" s="32" t="s">
        <v>33</v>
      </c>
      <c r="K1073" s="32"/>
      <c r="L1073" s="68"/>
      <c r="R1073" s="99"/>
    </row>
    <row r="1074" spans="1:18" ht="12.75" hidden="1">
      <c r="A1074" s="70" t="s">
        <v>509</v>
      </c>
      <c r="B1074" s="60">
        <f t="shared" si="45"/>
      </c>
      <c r="C1074" s="27" t="s">
        <v>30</v>
      </c>
      <c r="D1074" s="40">
        <v>0</v>
      </c>
      <c r="E1074" s="30">
        <f t="shared" si="44"/>
        <v>0</v>
      </c>
      <c r="F1074" s="31" t="s">
        <v>34</v>
      </c>
      <c r="G1074" s="40">
        <v>0</v>
      </c>
      <c r="H1074" s="27" t="s">
        <v>31</v>
      </c>
      <c r="I1074" s="32"/>
      <c r="J1074" s="32" t="s">
        <v>33</v>
      </c>
      <c r="K1074" s="32"/>
      <c r="L1074" s="68"/>
      <c r="R1074" s="99"/>
    </row>
    <row r="1075" spans="1:18" ht="12.75" hidden="1">
      <c r="A1075" s="70" t="s">
        <v>524</v>
      </c>
      <c r="B1075" s="60">
        <f t="shared" si="45"/>
      </c>
      <c r="C1075" s="27" t="s">
        <v>30</v>
      </c>
      <c r="D1075" s="40">
        <v>0</v>
      </c>
      <c r="E1075" s="30">
        <f t="shared" si="44"/>
        <v>0</v>
      </c>
      <c r="F1075" s="31" t="s">
        <v>34</v>
      </c>
      <c r="G1075" s="40">
        <v>0</v>
      </c>
      <c r="H1075" s="27" t="s">
        <v>31</v>
      </c>
      <c r="I1075" s="32"/>
      <c r="J1075" s="32" t="s">
        <v>33</v>
      </c>
      <c r="K1075" s="32"/>
      <c r="L1075" s="68"/>
      <c r="R1075" s="99"/>
    </row>
    <row r="1076" spans="1:18" ht="12.75" hidden="1">
      <c r="A1076" s="70" t="s">
        <v>529</v>
      </c>
      <c r="B1076" s="60">
        <f t="shared" si="45"/>
      </c>
      <c r="C1076" s="27" t="s">
        <v>30</v>
      </c>
      <c r="D1076" s="40">
        <v>0</v>
      </c>
      <c r="E1076" s="30">
        <f t="shared" si="44"/>
        <v>0</v>
      </c>
      <c r="F1076" s="31" t="s">
        <v>34</v>
      </c>
      <c r="G1076" s="40">
        <v>0</v>
      </c>
      <c r="H1076" s="27" t="s">
        <v>31</v>
      </c>
      <c r="I1076" s="32"/>
      <c r="J1076" s="32" t="s">
        <v>33</v>
      </c>
      <c r="K1076" s="32"/>
      <c r="L1076" s="68"/>
      <c r="R1076" s="99"/>
    </row>
    <row r="1077" spans="1:18" ht="12.75" hidden="1">
      <c r="A1077" s="70" t="s">
        <v>530</v>
      </c>
      <c r="B1077" s="60">
        <f t="shared" si="45"/>
      </c>
      <c r="C1077" s="27" t="s">
        <v>30</v>
      </c>
      <c r="D1077" s="40">
        <v>0</v>
      </c>
      <c r="E1077" s="30">
        <f t="shared" si="44"/>
        <v>0</v>
      </c>
      <c r="F1077" s="31" t="s">
        <v>34</v>
      </c>
      <c r="G1077" s="40">
        <v>0</v>
      </c>
      <c r="H1077" s="27" t="s">
        <v>31</v>
      </c>
      <c r="I1077" s="32"/>
      <c r="J1077" s="32" t="s">
        <v>33</v>
      </c>
      <c r="K1077" s="32"/>
      <c r="L1077" s="68"/>
      <c r="R1077" s="99"/>
    </row>
    <row r="1078" spans="1:18" ht="12.75" hidden="1">
      <c r="A1078" s="70" t="s">
        <v>534</v>
      </c>
      <c r="B1078" s="60">
        <f t="shared" si="45"/>
      </c>
      <c r="C1078" s="27" t="s">
        <v>30</v>
      </c>
      <c r="D1078" s="40">
        <v>0</v>
      </c>
      <c r="E1078" s="30">
        <f t="shared" si="44"/>
        <v>0</v>
      </c>
      <c r="F1078" s="31" t="s">
        <v>34</v>
      </c>
      <c r="G1078" s="40">
        <v>0</v>
      </c>
      <c r="H1078" s="27" t="s">
        <v>31</v>
      </c>
      <c r="I1078" s="32"/>
      <c r="J1078" s="32" t="s">
        <v>33</v>
      </c>
      <c r="K1078" s="32"/>
      <c r="L1078" s="68"/>
      <c r="R1078" s="99"/>
    </row>
    <row r="1079" spans="1:18" ht="12.75" hidden="1">
      <c r="A1079" s="70" t="s">
        <v>555</v>
      </c>
      <c r="B1079" s="60">
        <f t="shared" si="45"/>
      </c>
      <c r="C1079" s="27" t="s">
        <v>30</v>
      </c>
      <c r="D1079" s="40">
        <v>0</v>
      </c>
      <c r="E1079" s="30">
        <f t="shared" si="44"/>
        <v>0</v>
      </c>
      <c r="F1079" s="31" t="s">
        <v>34</v>
      </c>
      <c r="G1079" s="40">
        <v>0</v>
      </c>
      <c r="H1079" s="27" t="s">
        <v>31</v>
      </c>
      <c r="I1079" s="32"/>
      <c r="J1079" s="32" t="s">
        <v>33</v>
      </c>
      <c r="K1079" s="32"/>
      <c r="L1079" s="68"/>
      <c r="R1079" s="99"/>
    </row>
    <row r="1080" spans="1:18" ht="12.75" hidden="1">
      <c r="A1080" s="70" t="s">
        <v>569</v>
      </c>
      <c r="B1080" s="60">
        <f t="shared" si="45"/>
      </c>
      <c r="C1080" s="27" t="s">
        <v>30</v>
      </c>
      <c r="D1080" s="40">
        <v>0</v>
      </c>
      <c r="E1080" s="30">
        <f t="shared" si="44"/>
        <v>0</v>
      </c>
      <c r="F1080" s="31" t="s">
        <v>34</v>
      </c>
      <c r="G1080" s="40">
        <v>0</v>
      </c>
      <c r="H1080" s="27" t="s">
        <v>31</v>
      </c>
      <c r="I1080" s="32"/>
      <c r="J1080" s="32" t="s">
        <v>33</v>
      </c>
      <c r="K1080" s="32"/>
      <c r="L1080" s="68"/>
      <c r="R1080" s="99"/>
    </row>
    <row r="1081" spans="1:18" ht="12.75" hidden="1">
      <c r="A1081" s="70" t="s">
        <v>575</v>
      </c>
      <c r="B1081" s="60">
        <f t="shared" si="45"/>
      </c>
      <c r="C1081" s="27" t="s">
        <v>30</v>
      </c>
      <c r="D1081" s="40">
        <v>0</v>
      </c>
      <c r="E1081" s="30">
        <f t="shared" si="44"/>
        <v>0</v>
      </c>
      <c r="F1081" s="31" t="s">
        <v>34</v>
      </c>
      <c r="G1081" s="40">
        <v>0</v>
      </c>
      <c r="H1081" s="27" t="s">
        <v>31</v>
      </c>
      <c r="I1081" s="32"/>
      <c r="J1081" s="32" t="s">
        <v>33</v>
      </c>
      <c r="K1081" s="32"/>
      <c r="L1081" s="68"/>
      <c r="R1081" s="99"/>
    </row>
    <row r="1082" spans="1:18" ht="12.75" hidden="1">
      <c r="A1082" s="70" t="s">
        <v>577</v>
      </c>
      <c r="B1082" s="60">
        <f t="shared" si="45"/>
      </c>
      <c r="C1082" s="27" t="s">
        <v>30</v>
      </c>
      <c r="D1082" s="40">
        <v>0</v>
      </c>
      <c r="E1082" s="30">
        <f t="shared" si="44"/>
        <v>0</v>
      </c>
      <c r="F1082" s="31" t="s">
        <v>34</v>
      </c>
      <c r="G1082" s="40">
        <v>0</v>
      </c>
      <c r="H1082" s="27" t="s">
        <v>31</v>
      </c>
      <c r="I1082" s="32"/>
      <c r="J1082" s="32" t="s">
        <v>33</v>
      </c>
      <c r="K1082" s="32"/>
      <c r="L1082" s="68"/>
      <c r="R1082" s="98"/>
    </row>
    <row r="1083" spans="1:12" ht="12.75" hidden="1">
      <c r="A1083" s="70" t="s">
        <v>591</v>
      </c>
      <c r="B1083" s="60">
        <f t="shared" si="45"/>
      </c>
      <c r="C1083" s="27" t="s">
        <v>30</v>
      </c>
      <c r="D1083" s="40">
        <v>0</v>
      </c>
      <c r="E1083" s="30">
        <f t="shared" si="44"/>
        <v>0</v>
      </c>
      <c r="F1083" s="31" t="s">
        <v>34</v>
      </c>
      <c r="G1083" s="40">
        <v>0</v>
      </c>
      <c r="H1083" s="27" t="s">
        <v>31</v>
      </c>
      <c r="I1083" s="32"/>
      <c r="J1083" s="32" t="s">
        <v>33</v>
      </c>
      <c r="K1083" s="32"/>
      <c r="L1083" s="68"/>
    </row>
    <row r="1084" spans="1:12" ht="12.75" hidden="1">
      <c r="A1084" s="70" t="s">
        <v>626</v>
      </c>
      <c r="B1084" s="60">
        <f t="shared" si="45"/>
      </c>
      <c r="C1084" s="27" t="s">
        <v>30</v>
      </c>
      <c r="D1084" s="40">
        <v>0</v>
      </c>
      <c r="E1084" s="30">
        <f t="shared" si="44"/>
        <v>0</v>
      </c>
      <c r="F1084" s="31" t="s">
        <v>34</v>
      </c>
      <c r="G1084" s="40">
        <v>0</v>
      </c>
      <c r="H1084" s="27" t="s">
        <v>31</v>
      </c>
      <c r="I1084" s="32"/>
      <c r="J1084" s="32" t="s">
        <v>33</v>
      </c>
      <c r="K1084" s="32"/>
      <c r="L1084" s="68"/>
    </row>
    <row r="1085" spans="1:12" ht="12.75" hidden="1">
      <c r="A1085" s="70" t="s">
        <v>629</v>
      </c>
      <c r="B1085" s="60">
        <f t="shared" si="45"/>
      </c>
      <c r="C1085" s="27" t="s">
        <v>30</v>
      </c>
      <c r="D1085" s="40">
        <v>0</v>
      </c>
      <c r="E1085" s="30">
        <f t="shared" si="44"/>
        <v>0</v>
      </c>
      <c r="F1085" s="31" t="s">
        <v>34</v>
      </c>
      <c r="G1085" s="40">
        <v>0</v>
      </c>
      <c r="H1085" s="27" t="s">
        <v>31</v>
      </c>
      <c r="I1085" s="32"/>
      <c r="J1085" s="32" t="s">
        <v>33</v>
      </c>
      <c r="K1085" s="32"/>
      <c r="L1085" s="68"/>
    </row>
    <row r="1086" spans="1:12" ht="12.75" hidden="1">
      <c r="A1086" s="70" t="s">
        <v>654</v>
      </c>
      <c r="B1086" s="60">
        <f t="shared" si="45"/>
      </c>
      <c r="C1086" s="27" t="s">
        <v>30</v>
      </c>
      <c r="D1086" s="40">
        <v>0</v>
      </c>
      <c r="E1086" s="30">
        <f t="shared" si="44"/>
        <v>0</v>
      </c>
      <c r="F1086" s="31" t="s">
        <v>34</v>
      </c>
      <c r="G1086" s="40">
        <v>0</v>
      </c>
      <c r="H1086" s="27" t="s">
        <v>31</v>
      </c>
      <c r="I1086" s="32"/>
      <c r="J1086" s="32" t="s">
        <v>33</v>
      </c>
      <c r="K1086" s="32"/>
      <c r="L1086" s="68"/>
    </row>
    <row r="1087" spans="1:12" ht="12.75" hidden="1">
      <c r="A1087" s="70" t="s">
        <v>756</v>
      </c>
      <c r="B1087" s="60">
        <f t="shared" si="45"/>
      </c>
      <c r="C1087" s="27" t="s">
        <v>30</v>
      </c>
      <c r="D1087" s="40">
        <v>0</v>
      </c>
      <c r="E1087" s="30">
        <f t="shared" si="44"/>
        <v>0</v>
      </c>
      <c r="F1087" s="31" t="s">
        <v>34</v>
      </c>
      <c r="G1087" s="40">
        <v>0</v>
      </c>
      <c r="H1087" s="27" t="s">
        <v>31</v>
      </c>
      <c r="I1087" s="32"/>
      <c r="J1087" s="32" t="s">
        <v>33</v>
      </c>
      <c r="K1087" s="32"/>
      <c r="L1087" s="68"/>
    </row>
    <row r="1088" spans="1:12" ht="12.75" hidden="1">
      <c r="A1088" s="67">
        <v>5454</v>
      </c>
      <c r="B1088" s="60">
        <f t="shared" si="45"/>
      </c>
      <c r="C1088" s="27" t="s">
        <v>30</v>
      </c>
      <c r="D1088" s="28"/>
      <c r="E1088" s="30">
        <f t="shared" si="44"/>
        <v>5.2</v>
      </c>
      <c r="F1088" s="31" t="s">
        <v>34</v>
      </c>
      <c r="G1088" s="28">
        <v>2.6</v>
      </c>
      <c r="H1088" s="27" t="s">
        <v>325</v>
      </c>
      <c r="I1088" s="27"/>
      <c r="J1088" s="27" t="s">
        <v>33</v>
      </c>
      <c r="K1088" s="27">
        <v>1</v>
      </c>
      <c r="L1088" s="68">
        <v>7048</v>
      </c>
    </row>
    <row r="1089" spans="1:12" ht="12.75" hidden="1">
      <c r="A1089" s="67"/>
      <c r="B1089" s="27"/>
      <c r="C1089" s="27"/>
      <c r="D1089" s="28"/>
      <c r="E1089" s="30"/>
      <c r="F1089" s="31"/>
      <c r="G1089" s="28"/>
      <c r="H1089" s="27"/>
      <c r="I1089" s="27"/>
      <c r="J1089" s="27"/>
      <c r="K1089" s="27"/>
      <c r="L1089" s="68"/>
    </row>
    <row r="1090" spans="1:12" ht="12.75" hidden="1">
      <c r="A1090" s="67"/>
      <c r="B1090" s="27"/>
      <c r="C1090" s="27"/>
      <c r="D1090" s="28"/>
      <c r="E1090" s="30"/>
      <c r="F1090" s="31"/>
      <c r="G1090" s="28"/>
      <c r="H1090" s="27"/>
      <c r="I1090" s="27"/>
      <c r="J1090" s="27"/>
      <c r="K1090" s="27"/>
      <c r="L1090" s="68"/>
    </row>
    <row r="1091" spans="1:12" ht="12.75" hidden="1">
      <c r="A1091" s="67"/>
      <c r="B1091" s="27"/>
      <c r="C1091" s="27"/>
      <c r="D1091" s="28"/>
      <c r="E1091" s="30"/>
      <c r="F1091" s="31"/>
      <c r="G1091" s="28"/>
      <c r="H1091" s="27"/>
      <c r="I1091" s="27"/>
      <c r="J1091" s="27"/>
      <c r="K1091" s="27"/>
      <c r="L1091" s="68"/>
    </row>
    <row r="1092" spans="1:12" ht="12.75" hidden="1">
      <c r="A1092" s="67"/>
      <c r="B1092" s="27"/>
      <c r="C1092" s="27"/>
      <c r="D1092" s="28"/>
      <c r="E1092" s="28"/>
      <c r="F1092" s="28"/>
      <c r="G1092" s="28"/>
      <c r="H1092" s="27"/>
      <c r="I1092" s="27"/>
      <c r="J1092" s="27"/>
      <c r="K1092" s="27"/>
      <c r="L1092" s="68"/>
    </row>
    <row r="1093" spans="1:12" ht="13.5" hidden="1" thickBot="1">
      <c r="A1093" s="80"/>
      <c r="B1093" s="81"/>
      <c r="C1093" s="81"/>
      <c r="D1093" s="82"/>
      <c r="E1093" s="82"/>
      <c r="F1093" s="81"/>
      <c r="G1093" s="82"/>
      <c r="H1093" s="81"/>
      <c r="I1093" s="81"/>
      <c r="J1093" s="81"/>
      <c r="K1093" s="81"/>
      <c r="L1093" s="83"/>
    </row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</sheetData>
  <sheetProtection password="DDCA" sheet="1" objects="1" scenarios="1" selectLockedCells="1"/>
  <mergeCells count="17">
    <mergeCell ref="A23:B23"/>
    <mergeCell ref="I23:J23"/>
    <mergeCell ref="D26:G26"/>
    <mergeCell ref="A21:B21"/>
    <mergeCell ref="C23:D23"/>
    <mergeCell ref="E23:F23"/>
    <mergeCell ref="G23:H23"/>
    <mergeCell ref="A1:B1"/>
    <mergeCell ref="I21:J21"/>
    <mergeCell ref="C1:J1"/>
    <mergeCell ref="A25:B25"/>
    <mergeCell ref="C25:D25"/>
    <mergeCell ref="E25:F25"/>
    <mergeCell ref="G25:H25"/>
    <mergeCell ref="C21:D21"/>
    <mergeCell ref="E21:F21"/>
    <mergeCell ref="G21:H21"/>
  </mergeCells>
  <conditionalFormatting sqref="B28:B1088">
    <cfRule type="cellIs" priority="1" dxfId="0" operator="equal" stopIfTrue="1">
      <formula>1</formula>
    </cfRule>
  </conditionalFormatting>
  <dataValidations count="1">
    <dataValidation type="list" allowBlank="1" showInputMessage="1" showErrorMessage="1" sqref="D5">
      <formula1>$N$5:$N$9</formula1>
    </dataValidation>
  </dataValidations>
  <printOptions horizontalCentered="1" verticalCentered="1"/>
  <pageMargins left="0.7874015748031497" right="0.7874015748031497" top="0.3937007874015748" bottom="0.3937007874015748" header="0" footer="0"/>
  <pageSetup horizontalDpi="600" verticalDpi="600" orientation="landscape" paperSize="9" scale="135" r:id="rId5"/>
  <ignoredErrors>
    <ignoredError sqref="D7" emptyCellReference="1"/>
  </ignoredErrors>
  <drawing r:id="rId4"/>
  <legacyDrawing r:id="rId3"/>
  <oleObjects>
    <oleObject progId="AutoCAD.Drawing.17" shapeId="210639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R1097"/>
  <sheetViews>
    <sheetView showGridLines="0" showRowColHeaders="0" showZeros="0" showOutlineSymbols="0" view="pageLayout" zoomScaleSheetLayoutView="100" workbookViewId="0" topLeftCell="A3">
      <selection activeCell="D8" sqref="D8"/>
    </sheetView>
  </sheetViews>
  <sheetFormatPr defaultColWidth="0" defaultRowHeight="12.75"/>
  <cols>
    <col min="1" max="4" width="9.7109375" style="126" customWidth="1"/>
    <col min="5" max="5" width="10.7109375" style="126" customWidth="1"/>
    <col min="6" max="8" width="9.7109375" style="126" customWidth="1"/>
    <col min="9" max="10" width="9.140625" style="126" customWidth="1"/>
    <col min="11" max="11" width="2.421875" style="126" customWidth="1"/>
    <col min="12" max="16384" width="0" style="126" hidden="1" customWidth="1"/>
  </cols>
  <sheetData>
    <row r="1" spans="1:12" ht="45" customHeight="1" thickBot="1">
      <c r="A1" s="285"/>
      <c r="B1" s="286"/>
      <c r="C1" s="287" t="s">
        <v>940</v>
      </c>
      <c r="D1" s="288"/>
      <c r="E1" s="288"/>
      <c r="F1" s="288"/>
      <c r="G1" s="288"/>
      <c r="H1" s="288"/>
      <c r="I1" s="288"/>
      <c r="J1" s="289"/>
      <c r="K1" s="124"/>
      <c r="L1" s="125"/>
    </row>
    <row r="2" spans="1:10" ht="1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7" ht="15" customHeight="1" thickBot="1">
      <c r="A3" s="290" t="s">
        <v>939</v>
      </c>
      <c r="B3" s="291"/>
      <c r="C3" s="292"/>
      <c r="D3" s="111" t="s">
        <v>938</v>
      </c>
      <c r="E3" s="112"/>
      <c r="F3" s="110"/>
      <c r="G3" s="110"/>
      <c r="H3" s="110"/>
      <c r="I3" s="110"/>
      <c r="J3" s="110"/>
      <c r="N3" s="127">
        <v>1</v>
      </c>
      <c r="O3" s="127">
        <v>3</v>
      </c>
      <c r="P3" s="127">
        <v>4</v>
      </c>
      <c r="Q3" s="127"/>
    </row>
    <row r="4" spans="1:17" ht="15" customHeight="1" thickBot="1">
      <c r="A4" s="113"/>
      <c r="B4" s="114"/>
      <c r="C4" s="114"/>
      <c r="D4" s="108">
        <f>IF(D5="","",((D5+(C21*2))))</f>
      </c>
      <c r="E4" s="115"/>
      <c r="F4" s="110"/>
      <c r="G4" s="110"/>
      <c r="H4" s="110"/>
      <c r="I4" s="110"/>
      <c r="J4" s="110"/>
      <c r="N4" s="128" t="s">
        <v>18</v>
      </c>
      <c r="O4" s="128" t="s">
        <v>2</v>
      </c>
      <c r="P4" s="129" t="s">
        <v>1</v>
      </c>
      <c r="Q4" s="130"/>
    </row>
    <row r="5" spans="1:17" ht="15" customHeight="1" thickBot="1">
      <c r="A5" s="113" t="s">
        <v>936</v>
      </c>
      <c r="B5" s="114"/>
      <c r="C5" s="114"/>
      <c r="D5" s="107"/>
      <c r="E5" s="116"/>
      <c r="F5" s="110"/>
      <c r="G5" s="110"/>
      <c r="H5" s="110"/>
      <c r="I5" s="110"/>
      <c r="J5" s="110"/>
      <c r="N5" s="131">
        <v>1</v>
      </c>
      <c r="O5" s="131">
        <v>0.8</v>
      </c>
      <c r="P5" s="131">
        <v>1.4</v>
      </c>
      <c r="Q5" s="132"/>
    </row>
    <row r="6" spans="1:17" ht="15" customHeight="1">
      <c r="A6" s="113" t="s">
        <v>937</v>
      </c>
      <c r="B6" s="114"/>
      <c r="C6" s="114"/>
      <c r="D6" s="109">
        <f>IF(D8="","",C21)</f>
      </c>
      <c r="E6" s="115"/>
      <c r="F6" s="110"/>
      <c r="G6" s="110"/>
      <c r="H6" s="110"/>
      <c r="I6" s="110"/>
      <c r="J6" s="110"/>
      <c r="N6" s="133">
        <v>1.02</v>
      </c>
      <c r="O6" s="133">
        <v>0.8160000000000001</v>
      </c>
      <c r="P6" s="133">
        <v>1.428</v>
      </c>
      <c r="Q6" s="132"/>
    </row>
    <row r="7" spans="1:17" ht="15" customHeight="1" thickBot="1">
      <c r="A7" s="113" t="s">
        <v>941</v>
      </c>
      <c r="B7" s="110"/>
      <c r="C7" s="110"/>
      <c r="D7" s="117">
        <f>IF(D8="","",I21)</f>
      </c>
      <c r="E7" s="118"/>
      <c r="F7" s="110"/>
      <c r="G7" s="110"/>
      <c r="H7" s="110"/>
      <c r="I7" s="110"/>
      <c r="J7" s="110"/>
      <c r="N7" s="133">
        <v>1.2</v>
      </c>
      <c r="O7" s="133">
        <v>0.96</v>
      </c>
      <c r="P7" s="133">
        <v>1.68</v>
      </c>
      <c r="Q7" s="132"/>
    </row>
    <row r="8" spans="1:17" ht="15" customHeight="1" thickBot="1">
      <c r="A8" s="113" t="s">
        <v>10</v>
      </c>
      <c r="B8" s="114"/>
      <c r="C8" s="114"/>
      <c r="D8" s="107"/>
      <c r="E8" s="116"/>
      <c r="F8" s="110"/>
      <c r="G8" s="110"/>
      <c r="H8" s="110"/>
      <c r="I8" s="110"/>
      <c r="J8" s="110"/>
      <c r="N8" s="133">
        <v>1.24</v>
      </c>
      <c r="O8" s="133">
        <v>0.992</v>
      </c>
      <c r="P8" s="133">
        <v>1.736</v>
      </c>
      <c r="Q8" s="132"/>
    </row>
    <row r="9" spans="1:17" ht="15" customHeight="1" thickBot="1">
      <c r="A9" s="113" t="s">
        <v>6</v>
      </c>
      <c r="B9" s="114"/>
      <c r="C9" s="114"/>
      <c r="D9" s="119">
        <f>IF(ISERROR(VLOOKUP(M32,B32:L1097,8,0)),"",VLOOKUP(M32,B32:L1097,8,0))</f>
      </c>
      <c r="E9" s="116"/>
      <c r="F9" s="110"/>
      <c r="G9" s="110"/>
      <c r="H9" s="110"/>
      <c r="I9" s="110"/>
      <c r="J9" s="110"/>
      <c r="N9" s="133">
        <v>1.27</v>
      </c>
      <c r="O9" s="133">
        <v>1.016</v>
      </c>
      <c r="P9" s="133">
        <v>1.778</v>
      </c>
      <c r="Q9" s="132"/>
    </row>
    <row r="10" spans="1:17" ht="15" customHeight="1" thickBot="1">
      <c r="A10" s="110"/>
      <c r="B10" s="110"/>
      <c r="C10" s="110"/>
      <c r="D10" s="120"/>
      <c r="E10" s="110"/>
      <c r="F10" s="110"/>
      <c r="G10" s="110"/>
      <c r="H10" s="110"/>
      <c r="I10" s="110"/>
      <c r="J10" s="110"/>
      <c r="N10" s="133">
        <v>1.3</v>
      </c>
      <c r="O10" s="133">
        <v>1.04</v>
      </c>
      <c r="P10" s="133">
        <v>1.82</v>
      </c>
      <c r="Q10" s="132"/>
    </row>
    <row r="11" spans="1:17" ht="15" customHeight="1">
      <c r="A11" s="276" t="s">
        <v>950</v>
      </c>
      <c r="B11" s="277"/>
      <c r="C11" s="277"/>
      <c r="D11" s="277"/>
      <c r="E11" s="278"/>
      <c r="F11" s="110"/>
      <c r="G11" s="110"/>
      <c r="H11" s="110"/>
      <c r="I11" s="110"/>
      <c r="J11" s="110"/>
      <c r="N11" s="133">
        <v>1.42</v>
      </c>
      <c r="O11" s="133">
        <v>1.136</v>
      </c>
      <c r="P11" s="133">
        <v>1.988</v>
      </c>
      <c r="Q11" s="132"/>
    </row>
    <row r="12" spans="1:17" ht="21.75" customHeight="1" thickBot="1">
      <c r="A12" s="121" t="s">
        <v>944</v>
      </c>
      <c r="B12" s="122"/>
      <c r="C12" s="123"/>
      <c r="D12" s="293" t="str">
        <f>IF(C26="","","Ø"&amp;E26&amp;" "&amp;"x")</f>
        <v>Ø120 x</v>
      </c>
      <c r="E12" s="294">
        <f>(((25.12/100)*C26)+C26)</f>
        <v>8.7584</v>
      </c>
      <c r="F12" s="110"/>
      <c r="G12" s="110"/>
      <c r="H12" s="110"/>
      <c r="I12" s="110"/>
      <c r="J12" s="110"/>
      <c r="N12" s="133">
        <v>1.5</v>
      </c>
      <c r="O12" s="133">
        <v>1.2</v>
      </c>
      <c r="P12" s="133">
        <v>2.2</v>
      </c>
      <c r="Q12" s="132"/>
    </row>
    <row r="13" spans="1:17" ht="15" customHeight="1" thickBo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N13" s="133">
        <v>1.52</v>
      </c>
      <c r="O13" s="133">
        <v>1.216</v>
      </c>
      <c r="P13" s="133">
        <v>2.128</v>
      </c>
      <c r="Q13" s="132"/>
    </row>
    <row r="14" spans="1:17" ht="15" customHeight="1">
      <c r="A14" s="276" t="s">
        <v>942</v>
      </c>
      <c r="B14" s="277"/>
      <c r="C14" s="277"/>
      <c r="D14" s="277"/>
      <c r="E14" s="278"/>
      <c r="F14" s="110"/>
      <c r="G14" s="110"/>
      <c r="H14" s="110"/>
      <c r="I14" s="110"/>
      <c r="J14" s="110"/>
      <c r="N14" s="133">
        <v>1.6</v>
      </c>
      <c r="O14" s="133">
        <v>1.28</v>
      </c>
      <c r="P14" s="133">
        <v>2.2</v>
      </c>
      <c r="Q14" s="132"/>
    </row>
    <row r="15" spans="1:17" ht="15" customHeight="1">
      <c r="A15" s="269" t="s">
        <v>946</v>
      </c>
      <c r="B15" s="270"/>
      <c r="C15" s="270"/>
      <c r="D15" s="270"/>
      <c r="E15" s="271"/>
      <c r="F15" s="110"/>
      <c r="G15" s="110"/>
      <c r="H15" s="110"/>
      <c r="I15" s="110"/>
      <c r="J15" s="110"/>
      <c r="N15" s="133">
        <v>1.63</v>
      </c>
      <c r="O15" s="133">
        <v>1.3039999999999998</v>
      </c>
      <c r="P15" s="133">
        <v>2.282</v>
      </c>
      <c r="Q15" s="132"/>
    </row>
    <row r="16" spans="1:17" ht="15" customHeight="1" thickBot="1">
      <c r="A16" s="272" t="s">
        <v>945</v>
      </c>
      <c r="B16" s="273"/>
      <c r="C16" s="273"/>
      <c r="D16" s="273"/>
      <c r="E16" s="274"/>
      <c r="F16" s="110"/>
      <c r="G16" s="110"/>
      <c r="H16" s="110"/>
      <c r="I16" s="110"/>
      <c r="J16" s="110"/>
      <c r="N16" s="133">
        <v>1.65</v>
      </c>
      <c r="O16" s="133">
        <v>1.32</v>
      </c>
      <c r="P16" s="133">
        <v>2.31</v>
      </c>
      <c r="Q16" s="132"/>
    </row>
    <row r="17" spans="1:17" ht="1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N17" s="133">
        <v>1.7</v>
      </c>
      <c r="O17" s="133">
        <v>1.36</v>
      </c>
      <c r="P17" s="133">
        <v>2.38</v>
      </c>
      <c r="Q17" s="132"/>
    </row>
    <row r="18" spans="1:17" ht="15" customHeight="1" thickBo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N18" s="133">
        <v>1.9</v>
      </c>
      <c r="O18" s="133">
        <v>1.52</v>
      </c>
      <c r="P18" s="133">
        <v>2.66</v>
      </c>
      <c r="Q18" s="132"/>
    </row>
    <row r="19" spans="1:44" s="3" customFormat="1" ht="15" customHeight="1">
      <c r="A19" s="263" t="s">
        <v>943</v>
      </c>
      <c r="B19" s="264"/>
      <c r="C19" s="251" t="s">
        <v>15</v>
      </c>
      <c r="D19" s="252"/>
      <c r="E19" s="251" t="s">
        <v>16</v>
      </c>
      <c r="F19" s="252"/>
      <c r="G19" s="251" t="s">
        <v>948</v>
      </c>
      <c r="H19" s="252"/>
      <c r="I19" s="259" t="s">
        <v>947</v>
      </c>
      <c r="J19" s="252"/>
      <c r="K19" s="134"/>
      <c r="L19" s="134"/>
      <c r="M19" s="134"/>
      <c r="N19" s="135">
        <v>1.98</v>
      </c>
      <c r="O19" s="135">
        <v>1.584</v>
      </c>
      <c r="P19" s="135">
        <v>2.8</v>
      </c>
      <c r="Q19" s="136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</row>
    <row r="20" spans="1:44" s="3" customFormat="1" ht="15" customHeight="1" thickBot="1">
      <c r="A20" s="265"/>
      <c r="B20" s="266"/>
      <c r="C20" s="220" t="s">
        <v>3</v>
      </c>
      <c r="D20" s="221" t="s">
        <v>4</v>
      </c>
      <c r="E20" s="220" t="s">
        <v>3</v>
      </c>
      <c r="F20" s="221" t="s">
        <v>4</v>
      </c>
      <c r="G20" s="220" t="s">
        <v>5</v>
      </c>
      <c r="H20" s="221" t="s">
        <v>4</v>
      </c>
      <c r="I20" s="222" t="s">
        <v>5</v>
      </c>
      <c r="J20" s="223" t="s">
        <v>4</v>
      </c>
      <c r="K20" s="134"/>
      <c r="L20" s="134"/>
      <c r="M20" s="134"/>
      <c r="N20" s="135">
        <v>2.08</v>
      </c>
      <c r="O20" s="135">
        <v>1.6640000000000001</v>
      </c>
      <c r="P20" s="135">
        <v>2.912</v>
      </c>
      <c r="Q20" s="136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</row>
    <row r="21" spans="1:44" s="3" customFormat="1" ht="19.5" customHeight="1">
      <c r="A21" s="265"/>
      <c r="B21" s="266"/>
      <c r="C21" s="247">
        <f>IF(D8="","",VLOOKUP(D8,N4:P101,2,0))</f>
      </c>
      <c r="D21" s="248"/>
      <c r="E21" s="249">
        <f>IF(D5="","",D5)</f>
      </c>
      <c r="F21" s="248"/>
      <c r="G21" s="249">
        <f>IF(D5="","",((D5+(I21*2))))</f>
      </c>
      <c r="H21" s="250"/>
      <c r="I21" s="258">
        <f>IF(D8="","",((35/100)*D8)+D8)</f>
      </c>
      <c r="J21" s="248"/>
      <c r="K21" s="134"/>
      <c r="L21" s="134"/>
      <c r="M21" s="134"/>
      <c r="N21" s="135">
        <v>2.2</v>
      </c>
      <c r="O21" s="135">
        <v>1.76</v>
      </c>
      <c r="P21" s="135">
        <v>3.08</v>
      </c>
      <c r="Q21" s="136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</row>
    <row r="22" spans="1:44" s="3" customFormat="1" ht="15" customHeight="1" thickBot="1">
      <c r="A22" s="267"/>
      <c r="B22" s="268"/>
      <c r="C22" s="219">
        <f>IF(C21="","",C21-0.15)</f>
      </c>
      <c r="D22" s="218">
        <f>IF(C21="","",C21+0.1)</f>
      </c>
      <c r="E22" s="219">
        <f>IF(D4="","",E21-0.05)</f>
      </c>
      <c r="F22" s="218">
        <f>IF(D4="","",E21+0.05)</f>
      </c>
      <c r="G22" s="219">
        <f>IF(D4="","",G21-0.05)</f>
      </c>
      <c r="H22" s="218">
        <f>IF(D4="","",G21+0.05)</f>
      </c>
      <c r="I22" s="217">
        <f>IF(D8="","",I21-0.05)</f>
      </c>
      <c r="J22" s="218">
        <f>IF(D8="","",I21+0.05)</f>
      </c>
      <c r="K22" s="134"/>
      <c r="L22" s="134"/>
      <c r="M22" s="134"/>
      <c r="N22" s="135">
        <v>2.21</v>
      </c>
      <c r="O22" s="135">
        <v>1.768</v>
      </c>
      <c r="P22" s="135">
        <v>3.094</v>
      </c>
      <c r="Q22" s="136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</row>
    <row r="23" spans="1:44" s="3" customFormat="1" ht="9" customHeight="1" thickBot="1">
      <c r="A23" s="215"/>
      <c r="B23" s="215"/>
      <c r="C23" s="216"/>
      <c r="D23" s="216"/>
      <c r="E23" s="216"/>
      <c r="F23" s="216"/>
      <c r="G23" s="216"/>
      <c r="H23" s="216"/>
      <c r="I23" s="216"/>
      <c r="J23" s="216"/>
      <c r="K23" s="134"/>
      <c r="L23" s="134"/>
      <c r="M23" s="134"/>
      <c r="N23" s="135">
        <v>2.3</v>
      </c>
      <c r="O23" s="135">
        <v>1.84</v>
      </c>
      <c r="P23" s="135">
        <v>3.22</v>
      </c>
      <c r="Q23" s="136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</row>
    <row r="24" spans="1:44" s="3" customFormat="1" ht="15" customHeight="1">
      <c r="A24" s="279" t="s">
        <v>949</v>
      </c>
      <c r="B24" s="280"/>
      <c r="C24" s="251" t="s">
        <v>15</v>
      </c>
      <c r="D24" s="252"/>
      <c r="E24" s="251" t="s">
        <v>16</v>
      </c>
      <c r="F24" s="252"/>
      <c r="G24" s="251" t="s">
        <v>948</v>
      </c>
      <c r="H24" s="252"/>
      <c r="I24" s="259" t="s">
        <v>947</v>
      </c>
      <c r="J24" s="252"/>
      <c r="K24" s="134"/>
      <c r="L24" s="134"/>
      <c r="M24" s="134"/>
      <c r="N24" s="135">
        <v>2.4</v>
      </c>
      <c r="O24" s="135">
        <v>1.92</v>
      </c>
      <c r="P24" s="135">
        <v>3.3</v>
      </c>
      <c r="Q24" s="136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</row>
    <row r="25" spans="1:44" s="3" customFormat="1" ht="15" customHeight="1" thickBot="1">
      <c r="A25" s="281"/>
      <c r="B25" s="282"/>
      <c r="C25" s="220" t="s">
        <v>3</v>
      </c>
      <c r="D25" s="221" t="s">
        <v>4</v>
      </c>
      <c r="E25" s="220" t="s">
        <v>3</v>
      </c>
      <c r="F25" s="221" t="s">
        <v>4</v>
      </c>
      <c r="G25" s="220" t="s">
        <v>5</v>
      </c>
      <c r="H25" s="221" t="s">
        <v>4</v>
      </c>
      <c r="I25" s="222" t="s">
        <v>5</v>
      </c>
      <c r="J25" s="221" t="s">
        <v>4</v>
      </c>
      <c r="K25" s="134"/>
      <c r="L25" s="134"/>
      <c r="M25" s="134"/>
      <c r="N25" s="135">
        <v>2.46</v>
      </c>
      <c r="O25" s="135">
        <v>1.968</v>
      </c>
      <c r="P25" s="135">
        <v>3.444</v>
      </c>
      <c r="Q25" s="136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</row>
    <row r="26" spans="1:44" s="3" customFormat="1" ht="19.5" customHeight="1">
      <c r="A26" s="281"/>
      <c r="B26" s="282"/>
      <c r="C26" s="253">
        <v>7</v>
      </c>
      <c r="D26" s="254"/>
      <c r="E26" s="262">
        <v>120</v>
      </c>
      <c r="F26" s="254"/>
      <c r="G26" s="260">
        <f>IF(C26="","",((E26+(I26*2))))</f>
        <v>143.6376</v>
      </c>
      <c r="H26" s="261"/>
      <c r="I26" s="256">
        <f>(C26+(20/100)*C26)+(40.7/100)*(C26+(20/100)*C26)</f>
        <v>11.818800000000001</v>
      </c>
      <c r="J26" s="257"/>
      <c r="K26" s="134"/>
      <c r="L26" s="134"/>
      <c r="M26" s="134"/>
      <c r="N26" s="135">
        <v>2.5</v>
      </c>
      <c r="O26" s="135">
        <v>2</v>
      </c>
      <c r="P26" s="135">
        <v>3.4</v>
      </c>
      <c r="Q26" s="136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</row>
    <row r="27" spans="1:44" s="3" customFormat="1" ht="15" customHeight="1" thickBot="1">
      <c r="A27" s="283"/>
      <c r="B27" s="284"/>
      <c r="C27" s="219">
        <f>IF(C26="","",C26-0.15)</f>
        <v>6.85</v>
      </c>
      <c r="D27" s="218">
        <f>IF(C26="","",C26+0.1)</f>
        <v>7.1</v>
      </c>
      <c r="E27" s="219">
        <f>IF(E26="","",E26-0.05)</f>
        <v>119.95</v>
      </c>
      <c r="F27" s="218">
        <f>IF(E26="","",E26+0.05)</f>
        <v>120.05</v>
      </c>
      <c r="G27" s="219">
        <f>IF(G26="","",G26-0.05)</f>
        <v>143.58759999999998</v>
      </c>
      <c r="H27" s="218">
        <f>IF(G26="","",G26+0.05)</f>
        <v>143.6876</v>
      </c>
      <c r="I27" s="217">
        <f>IF(I26="","",I26-0.05)</f>
        <v>11.7688</v>
      </c>
      <c r="J27" s="218">
        <f>IF(I26="","",I26+0.05)</f>
        <v>11.868800000000002</v>
      </c>
      <c r="K27" s="134"/>
      <c r="L27" s="134"/>
      <c r="M27" s="134"/>
      <c r="N27" s="135">
        <v>2.6</v>
      </c>
      <c r="O27" s="135">
        <v>2.08</v>
      </c>
      <c r="P27" s="135">
        <v>3.64</v>
      </c>
      <c r="Q27" s="136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</row>
    <row r="28" spans="1:17" s="134" customFormat="1" ht="15" customHeight="1" hidden="1">
      <c r="A28" s="162"/>
      <c r="B28" s="162"/>
      <c r="C28" s="136"/>
      <c r="D28" s="136"/>
      <c r="E28" s="136"/>
      <c r="F28" s="136"/>
      <c r="G28" s="136"/>
      <c r="H28" s="136"/>
      <c r="I28" s="136"/>
      <c r="J28" s="136"/>
      <c r="N28" s="135">
        <v>2.62</v>
      </c>
      <c r="O28" s="135">
        <v>2.096</v>
      </c>
      <c r="P28" s="135">
        <v>3.5</v>
      </c>
      <c r="Q28" s="136"/>
    </row>
    <row r="29" spans="1:17" s="134" customFormat="1" ht="15" customHeight="1" hidden="1" thickBot="1">
      <c r="A29" s="255"/>
      <c r="B29" s="255"/>
      <c r="C29" s="255"/>
      <c r="D29" s="255"/>
      <c r="E29" s="275"/>
      <c r="F29" s="275"/>
      <c r="G29" s="255"/>
      <c r="H29" s="255"/>
      <c r="I29" s="162"/>
      <c r="J29" s="162"/>
      <c r="N29" s="135">
        <v>2.64</v>
      </c>
      <c r="O29" s="135">
        <v>2.112</v>
      </c>
      <c r="P29" s="135">
        <v>3.696</v>
      </c>
      <c r="Q29" s="136"/>
    </row>
    <row r="30" spans="1:17" s="134" customFormat="1" ht="21" customHeight="1" hidden="1" thickBot="1">
      <c r="A30" s="137"/>
      <c r="B30" s="137"/>
      <c r="C30" s="137"/>
      <c r="D30" s="244" t="s">
        <v>20</v>
      </c>
      <c r="E30" s="245"/>
      <c r="F30" s="245"/>
      <c r="G30" s="246"/>
      <c r="H30" s="137"/>
      <c r="I30" s="137"/>
      <c r="J30" s="137"/>
      <c r="K30" s="137"/>
      <c r="L30" s="137"/>
      <c r="N30" s="135">
        <v>2.7</v>
      </c>
      <c r="O30" s="135">
        <v>2.16</v>
      </c>
      <c r="P30" s="135">
        <v>3.78</v>
      </c>
      <c r="Q30" s="136"/>
    </row>
    <row r="31" spans="1:17" s="134" customFormat="1" ht="31.5" customHeight="1" hidden="1" thickBot="1">
      <c r="A31" s="163" t="s">
        <v>21</v>
      </c>
      <c r="B31" s="164" t="s">
        <v>932</v>
      </c>
      <c r="C31" s="164" t="s">
        <v>22</v>
      </c>
      <c r="D31" s="165" t="s">
        <v>930</v>
      </c>
      <c r="E31" s="166" t="s">
        <v>931</v>
      </c>
      <c r="F31" s="164" t="s">
        <v>23</v>
      </c>
      <c r="G31" s="165" t="s">
        <v>24</v>
      </c>
      <c r="H31" s="164" t="s">
        <v>25</v>
      </c>
      <c r="I31" s="164" t="s">
        <v>26</v>
      </c>
      <c r="J31" s="164" t="s">
        <v>27</v>
      </c>
      <c r="K31" s="138" t="s">
        <v>28</v>
      </c>
      <c r="L31" s="139" t="s">
        <v>29</v>
      </c>
      <c r="N31" s="135">
        <v>2.75</v>
      </c>
      <c r="O31" s="135">
        <v>2.2</v>
      </c>
      <c r="P31" s="135">
        <v>3.85</v>
      </c>
      <c r="Q31" s="136"/>
    </row>
    <row r="32" spans="1:17" s="134" customFormat="1" ht="13.5" customHeight="1" hidden="1" thickBot="1">
      <c r="A32" s="167">
        <v>2395</v>
      </c>
      <c r="B32" s="140">
        <f aca="true" t="shared" si="0" ref="B32:B95">IF(G32=$D$8,IF(D32&lt;$E$21,IF(I32&lt;&gt;0,1,""),""),"")</f>
      </c>
      <c r="C32" s="140" t="s">
        <v>30</v>
      </c>
      <c r="D32" s="168">
        <v>658.88</v>
      </c>
      <c r="E32" s="169">
        <f aca="true" t="shared" si="1" ref="E32:E76">D32+(G32*2)</f>
        <v>669.54</v>
      </c>
      <c r="F32" s="170" t="s">
        <v>34</v>
      </c>
      <c r="G32" s="168">
        <v>5.33</v>
      </c>
      <c r="H32" s="171" t="s">
        <v>325</v>
      </c>
      <c r="I32" s="140" t="s">
        <v>333</v>
      </c>
      <c r="J32" s="140" t="s">
        <v>33</v>
      </c>
      <c r="K32" s="140"/>
      <c r="L32" s="141"/>
      <c r="M32" s="142">
        <v>1</v>
      </c>
      <c r="N32" s="135">
        <v>2.78</v>
      </c>
      <c r="O32" s="135">
        <v>2.2239999999999998</v>
      </c>
      <c r="P32" s="135">
        <v>3.8919999999999995</v>
      </c>
      <c r="Q32" s="136"/>
    </row>
    <row r="33" spans="1:17" s="134" customFormat="1" ht="13.5" customHeight="1" hidden="1">
      <c r="A33" s="172">
        <v>2475</v>
      </c>
      <c r="B33" s="140">
        <f t="shared" si="0"/>
      </c>
      <c r="C33" s="143" t="s">
        <v>30</v>
      </c>
      <c r="D33" s="173">
        <v>658.88</v>
      </c>
      <c r="E33" s="174">
        <f t="shared" si="1"/>
        <v>672.86</v>
      </c>
      <c r="F33" s="175" t="s">
        <v>34</v>
      </c>
      <c r="G33" s="143">
        <v>6.99</v>
      </c>
      <c r="H33" s="143" t="s">
        <v>325</v>
      </c>
      <c r="I33" s="143" t="s">
        <v>383</v>
      </c>
      <c r="J33" s="143" t="s">
        <v>33</v>
      </c>
      <c r="K33" s="143"/>
      <c r="L33" s="144"/>
      <c r="N33" s="135">
        <v>2.8</v>
      </c>
      <c r="O33" s="135">
        <v>2.24</v>
      </c>
      <c r="P33" s="135">
        <v>3.92</v>
      </c>
      <c r="Q33" s="136"/>
    </row>
    <row r="34" spans="1:17" s="134" customFormat="1" ht="13.5" customHeight="1" hidden="1">
      <c r="A34" s="172">
        <v>2394</v>
      </c>
      <c r="B34" s="140">
        <f t="shared" si="0"/>
      </c>
      <c r="C34" s="143" t="s">
        <v>30</v>
      </c>
      <c r="D34" s="173">
        <v>633.48</v>
      </c>
      <c r="E34" s="174">
        <f t="shared" si="1"/>
        <v>644.14</v>
      </c>
      <c r="F34" s="175" t="s">
        <v>34</v>
      </c>
      <c r="G34" s="173">
        <v>5.33</v>
      </c>
      <c r="H34" s="152" t="s">
        <v>325</v>
      </c>
      <c r="I34" s="143" t="s">
        <v>332</v>
      </c>
      <c r="J34" s="143" t="s">
        <v>33</v>
      </c>
      <c r="K34" s="143"/>
      <c r="L34" s="145"/>
      <c r="N34" s="135">
        <v>2.9</v>
      </c>
      <c r="O34" s="135">
        <v>2.32</v>
      </c>
      <c r="P34" s="135">
        <v>4.06</v>
      </c>
      <c r="Q34" s="136"/>
    </row>
    <row r="35" spans="1:17" s="134" customFormat="1" ht="13.5" customHeight="1" hidden="1">
      <c r="A35" s="172">
        <v>2474</v>
      </c>
      <c r="B35" s="140">
        <f t="shared" si="0"/>
      </c>
      <c r="C35" s="143" t="s">
        <v>30</v>
      </c>
      <c r="D35" s="173">
        <v>633.48</v>
      </c>
      <c r="E35" s="174">
        <f t="shared" si="1"/>
        <v>647.46</v>
      </c>
      <c r="F35" s="175" t="s">
        <v>34</v>
      </c>
      <c r="G35" s="143">
        <v>6.99</v>
      </c>
      <c r="H35" s="143" t="s">
        <v>325</v>
      </c>
      <c r="I35" s="143" t="s">
        <v>382</v>
      </c>
      <c r="J35" s="143" t="s">
        <v>33</v>
      </c>
      <c r="K35" s="143"/>
      <c r="L35" s="144"/>
      <c r="N35" s="135">
        <v>2.95</v>
      </c>
      <c r="O35" s="135">
        <v>2.36</v>
      </c>
      <c r="P35" s="135">
        <v>4.13</v>
      </c>
      <c r="Q35" s="136"/>
    </row>
    <row r="36" spans="1:17" s="134" customFormat="1" ht="13.5" customHeight="1" hidden="1">
      <c r="A36" s="172">
        <v>2393</v>
      </c>
      <c r="B36" s="140">
        <f t="shared" si="0"/>
      </c>
      <c r="C36" s="143" t="s">
        <v>30</v>
      </c>
      <c r="D36" s="173">
        <v>608.08</v>
      </c>
      <c r="E36" s="174">
        <f t="shared" si="1"/>
        <v>618.74</v>
      </c>
      <c r="F36" s="175" t="s">
        <v>34</v>
      </c>
      <c r="G36" s="173">
        <v>5.33</v>
      </c>
      <c r="H36" s="152" t="s">
        <v>325</v>
      </c>
      <c r="I36" s="143" t="s">
        <v>331</v>
      </c>
      <c r="J36" s="143" t="s">
        <v>33</v>
      </c>
      <c r="K36" s="143"/>
      <c r="L36" s="145"/>
      <c r="N36" s="135">
        <v>3</v>
      </c>
      <c r="O36" s="135">
        <v>2.4</v>
      </c>
      <c r="P36" s="135">
        <v>4</v>
      </c>
      <c r="Q36" s="136"/>
    </row>
    <row r="37" spans="1:17" s="134" customFormat="1" ht="13.5" customHeight="1" hidden="1">
      <c r="A37" s="172">
        <v>2473</v>
      </c>
      <c r="B37" s="140">
        <f t="shared" si="0"/>
      </c>
      <c r="C37" s="143" t="s">
        <v>30</v>
      </c>
      <c r="D37" s="173">
        <v>608.08</v>
      </c>
      <c r="E37" s="174">
        <f t="shared" si="1"/>
        <v>622.0600000000001</v>
      </c>
      <c r="F37" s="175" t="s">
        <v>34</v>
      </c>
      <c r="G37" s="143">
        <v>6.99</v>
      </c>
      <c r="H37" s="143" t="s">
        <v>325</v>
      </c>
      <c r="I37" s="143" t="s">
        <v>381</v>
      </c>
      <c r="J37" s="143" t="s">
        <v>33</v>
      </c>
      <c r="K37" s="143"/>
      <c r="L37" s="144"/>
      <c r="N37" s="135">
        <v>3.1</v>
      </c>
      <c r="O37" s="135">
        <v>2.48</v>
      </c>
      <c r="P37" s="135">
        <v>4.34</v>
      </c>
      <c r="Q37" s="136"/>
    </row>
    <row r="38" spans="1:17" s="134" customFormat="1" ht="13.5" customHeight="1" hidden="1">
      <c r="A38" s="172">
        <v>2392</v>
      </c>
      <c r="B38" s="140">
        <f t="shared" si="0"/>
      </c>
      <c r="C38" s="143" t="s">
        <v>30</v>
      </c>
      <c r="D38" s="173">
        <v>582.68</v>
      </c>
      <c r="E38" s="174">
        <f t="shared" si="1"/>
        <v>593.3399999999999</v>
      </c>
      <c r="F38" s="175" t="s">
        <v>34</v>
      </c>
      <c r="G38" s="173">
        <v>5.33</v>
      </c>
      <c r="H38" s="152" t="s">
        <v>325</v>
      </c>
      <c r="I38" s="143" t="s">
        <v>330</v>
      </c>
      <c r="J38" s="143" t="s">
        <v>33</v>
      </c>
      <c r="K38" s="143"/>
      <c r="L38" s="145"/>
      <c r="N38" s="135">
        <v>3.12</v>
      </c>
      <c r="O38" s="135">
        <v>2.496</v>
      </c>
      <c r="P38" s="135">
        <v>4.368</v>
      </c>
      <c r="Q38" s="136"/>
    </row>
    <row r="39" spans="1:17" s="134" customFormat="1" ht="13.5" customHeight="1" hidden="1">
      <c r="A39" s="172">
        <v>2472</v>
      </c>
      <c r="B39" s="140">
        <f t="shared" si="0"/>
      </c>
      <c r="C39" s="143" t="s">
        <v>30</v>
      </c>
      <c r="D39" s="173">
        <v>582.68</v>
      </c>
      <c r="E39" s="174">
        <f t="shared" si="1"/>
        <v>596.66</v>
      </c>
      <c r="F39" s="175" t="s">
        <v>34</v>
      </c>
      <c r="G39" s="143">
        <v>6.99</v>
      </c>
      <c r="H39" s="143" t="s">
        <v>325</v>
      </c>
      <c r="I39" s="143" t="s">
        <v>380</v>
      </c>
      <c r="J39" s="143" t="s">
        <v>33</v>
      </c>
      <c r="K39" s="143"/>
      <c r="L39" s="144"/>
      <c r="N39" s="135">
        <v>3.15</v>
      </c>
      <c r="O39" s="135">
        <v>2.52</v>
      </c>
      <c r="P39" s="135">
        <v>4.41</v>
      </c>
      <c r="Q39" s="136"/>
    </row>
    <row r="40" spans="1:17" s="134" customFormat="1" ht="13.5" customHeight="1" hidden="1">
      <c r="A40" s="172">
        <v>2471</v>
      </c>
      <c r="B40" s="140">
        <f t="shared" si="0"/>
      </c>
      <c r="C40" s="143" t="s">
        <v>30</v>
      </c>
      <c r="D40" s="173">
        <v>557.66</v>
      </c>
      <c r="E40" s="174">
        <f t="shared" si="1"/>
        <v>571.64</v>
      </c>
      <c r="F40" s="175" t="s">
        <v>34</v>
      </c>
      <c r="G40" s="143">
        <v>6.99</v>
      </c>
      <c r="H40" s="143" t="s">
        <v>325</v>
      </c>
      <c r="I40" s="143" t="s">
        <v>379</v>
      </c>
      <c r="J40" s="143" t="s">
        <v>33</v>
      </c>
      <c r="K40" s="143"/>
      <c r="L40" s="144"/>
      <c r="N40" s="135">
        <v>3.2</v>
      </c>
      <c r="O40" s="135">
        <v>2.56</v>
      </c>
      <c r="P40" s="135">
        <v>4.48</v>
      </c>
      <c r="Q40" s="136"/>
    </row>
    <row r="41" spans="1:17" s="134" customFormat="1" ht="13.5" customHeight="1" hidden="1">
      <c r="A41" s="172">
        <v>2391</v>
      </c>
      <c r="B41" s="140">
        <f t="shared" si="0"/>
      </c>
      <c r="C41" s="143" t="s">
        <v>30</v>
      </c>
      <c r="D41" s="173">
        <v>557.61</v>
      </c>
      <c r="E41" s="174">
        <f t="shared" si="1"/>
        <v>568.27</v>
      </c>
      <c r="F41" s="175" t="s">
        <v>34</v>
      </c>
      <c r="G41" s="173">
        <v>5.33</v>
      </c>
      <c r="H41" s="152" t="s">
        <v>325</v>
      </c>
      <c r="I41" s="143" t="s">
        <v>329</v>
      </c>
      <c r="J41" s="143" t="s">
        <v>33</v>
      </c>
      <c r="K41" s="143"/>
      <c r="L41" s="145"/>
      <c r="N41" s="135">
        <v>3.3</v>
      </c>
      <c r="O41" s="135">
        <v>2.64</v>
      </c>
      <c r="P41" s="135">
        <v>4.6</v>
      </c>
      <c r="Q41" s="136"/>
    </row>
    <row r="42" spans="1:17" s="134" customFormat="1" ht="13.5" customHeight="1" hidden="1">
      <c r="A42" s="172">
        <v>2470</v>
      </c>
      <c r="B42" s="140">
        <f t="shared" si="0"/>
      </c>
      <c r="C42" s="143" t="s">
        <v>30</v>
      </c>
      <c r="D42" s="173">
        <v>532.26</v>
      </c>
      <c r="E42" s="174">
        <f t="shared" si="1"/>
        <v>546.24</v>
      </c>
      <c r="F42" s="175" t="s">
        <v>34</v>
      </c>
      <c r="G42" s="143">
        <v>6.99</v>
      </c>
      <c r="H42" s="143" t="s">
        <v>325</v>
      </c>
      <c r="I42" s="143" t="s">
        <v>378</v>
      </c>
      <c r="J42" s="143" t="s">
        <v>33</v>
      </c>
      <c r="K42" s="143"/>
      <c r="L42" s="144"/>
      <c r="N42" s="133">
        <v>3.4</v>
      </c>
      <c r="O42" s="133">
        <v>2.72</v>
      </c>
      <c r="P42" s="133">
        <v>4.6</v>
      </c>
      <c r="Q42" s="136"/>
    </row>
    <row r="43" spans="1:17" s="134" customFormat="1" ht="13.5" customHeight="1" hidden="1">
      <c r="A43" s="172">
        <v>2390</v>
      </c>
      <c r="B43" s="140">
        <f t="shared" si="0"/>
      </c>
      <c r="C43" s="143" t="s">
        <v>30</v>
      </c>
      <c r="D43" s="173">
        <v>532.21</v>
      </c>
      <c r="E43" s="174">
        <f t="shared" si="1"/>
        <v>542.87</v>
      </c>
      <c r="F43" s="175" t="s">
        <v>34</v>
      </c>
      <c r="G43" s="173">
        <v>5.33</v>
      </c>
      <c r="H43" s="152" t="s">
        <v>325</v>
      </c>
      <c r="I43" s="143" t="s">
        <v>328</v>
      </c>
      <c r="J43" s="143" t="s">
        <v>33</v>
      </c>
      <c r="K43" s="143"/>
      <c r="L43" s="145"/>
      <c r="N43" s="133">
        <v>3.5</v>
      </c>
      <c r="O43" s="133">
        <v>2.8</v>
      </c>
      <c r="P43" s="133">
        <v>4.6</v>
      </c>
      <c r="Q43" s="132"/>
    </row>
    <row r="44" spans="1:17" s="134" customFormat="1" ht="13.5" customHeight="1" hidden="1">
      <c r="A44" s="172">
        <v>2469</v>
      </c>
      <c r="B44" s="140">
        <f t="shared" si="0"/>
      </c>
      <c r="C44" s="143" t="s">
        <v>30</v>
      </c>
      <c r="D44" s="173">
        <v>506.86</v>
      </c>
      <c r="E44" s="174">
        <f t="shared" si="1"/>
        <v>520.84</v>
      </c>
      <c r="F44" s="175" t="s">
        <v>34</v>
      </c>
      <c r="G44" s="143">
        <v>6.99</v>
      </c>
      <c r="H44" s="143" t="s">
        <v>325</v>
      </c>
      <c r="I44" s="143" t="s">
        <v>377</v>
      </c>
      <c r="J44" s="143" t="s">
        <v>33</v>
      </c>
      <c r="K44" s="143"/>
      <c r="L44" s="144"/>
      <c r="N44" s="133">
        <v>3.53</v>
      </c>
      <c r="O44" s="133">
        <v>2.824</v>
      </c>
      <c r="P44" s="133">
        <v>4.6</v>
      </c>
      <c r="Q44" s="132"/>
    </row>
    <row r="45" spans="1:17" s="134" customFormat="1" ht="13.5" customHeight="1" hidden="1">
      <c r="A45" s="172">
        <v>2389</v>
      </c>
      <c r="B45" s="140">
        <f t="shared" si="0"/>
      </c>
      <c r="C45" s="143" t="s">
        <v>30</v>
      </c>
      <c r="D45" s="173">
        <v>506.81</v>
      </c>
      <c r="E45" s="174">
        <f t="shared" si="1"/>
        <v>517.47</v>
      </c>
      <c r="F45" s="175" t="s">
        <v>34</v>
      </c>
      <c r="G45" s="173">
        <v>5.33</v>
      </c>
      <c r="H45" s="152" t="s">
        <v>325</v>
      </c>
      <c r="I45" s="143" t="s">
        <v>327</v>
      </c>
      <c r="J45" s="143" t="s">
        <v>33</v>
      </c>
      <c r="K45" s="143"/>
      <c r="L45" s="145"/>
      <c r="N45" s="133">
        <v>3.58</v>
      </c>
      <c r="O45" s="133">
        <v>2.864</v>
      </c>
      <c r="P45" s="133">
        <v>4.6</v>
      </c>
      <c r="Q45" s="132"/>
    </row>
    <row r="46" spans="1:17" s="134" customFormat="1" ht="13.5" customHeight="1" hidden="1">
      <c r="A46" s="172">
        <v>2468</v>
      </c>
      <c r="B46" s="140">
        <f t="shared" si="0"/>
      </c>
      <c r="C46" s="143" t="s">
        <v>30</v>
      </c>
      <c r="D46" s="173">
        <v>494.16</v>
      </c>
      <c r="E46" s="174">
        <f t="shared" si="1"/>
        <v>508.14000000000004</v>
      </c>
      <c r="F46" s="175" t="s">
        <v>34</v>
      </c>
      <c r="G46" s="143">
        <v>6.99</v>
      </c>
      <c r="H46" s="143" t="s">
        <v>325</v>
      </c>
      <c r="I46" s="143" t="s">
        <v>376</v>
      </c>
      <c r="J46" s="143" t="s">
        <v>33</v>
      </c>
      <c r="K46" s="143"/>
      <c r="L46" s="144"/>
      <c r="N46" s="133">
        <v>3.7</v>
      </c>
      <c r="O46" s="133">
        <v>2.96</v>
      </c>
      <c r="P46" s="133">
        <v>4.7</v>
      </c>
      <c r="Q46" s="132"/>
    </row>
    <row r="47" spans="1:17" s="134" customFormat="1" ht="13.5" customHeight="1" hidden="1">
      <c r="A47" s="172">
        <v>2467</v>
      </c>
      <c r="B47" s="140">
        <f t="shared" si="0"/>
      </c>
      <c r="C47" s="143" t="s">
        <v>30</v>
      </c>
      <c r="D47" s="173">
        <v>481.46</v>
      </c>
      <c r="E47" s="174">
        <f t="shared" si="1"/>
        <v>495.44</v>
      </c>
      <c r="F47" s="175" t="s">
        <v>34</v>
      </c>
      <c r="G47" s="143">
        <v>6.99</v>
      </c>
      <c r="H47" s="143" t="s">
        <v>325</v>
      </c>
      <c r="I47" s="143" t="s">
        <v>375</v>
      </c>
      <c r="J47" s="143" t="s">
        <v>33</v>
      </c>
      <c r="K47" s="143"/>
      <c r="L47" s="144"/>
      <c r="N47" s="133">
        <v>3.8</v>
      </c>
      <c r="O47" s="133">
        <v>3.04</v>
      </c>
      <c r="P47" s="133">
        <v>4.7</v>
      </c>
      <c r="Q47" s="132"/>
    </row>
    <row r="48" spans="1:17" ht="12.75" hidden="1">
      <c r="A48" s="172">
        <v>2388</v>
      </c>
      <c r="B48" s="140">
        <f t="shared" si="0"/>
      </c>
      <c r="C48" s="143" t="s">
        <v>30</v>
      </c>
      <c r="D48" s="173">
        <v>481.41</v>
      </c>
      <c r="E48" s="174">
        <f t="shared" si="1"/>
        <v>492.07000000000005</v>
      </c>
      <c r="F48" s="175" t="s">
        <v>34</v>
      </c>
      <c r="G48" s="173">
        <v>5.33</v>
      </c>
      <c r="H48" s="152" t="s">
        <v>325</v>
      </c>
      <c r="I48" s="143" t="s">
        <v>326</v>
      </c>
      <c r="J48" s="143" t="s">
        <v>33</v>
      </c>
      <c r="K48" s="143"/>
      <c r="L48" s="145"/>
      <c r="N48" s="133">
        <v>3.9</v>
      </c>
      <c r="O48" s="133">
        <v>3.12</v>
      </c>
      <c r="P48" s="133">
        <v>5</v>
      </c>
      <c r="Q48" s="132"/>
    </row>
    <row r="49" spans="1:17" ht="12.75" hidden="1">
      <c r="A49" s="176" t="s">
        <v>763</v>
      </c>
      <c r="B49" s="140">
        <f t="shared" si="0"/>
      </c>
      <c r="C49" s="143" t="s">
        <v>30</v>
      </c>
      <c r="D49" s="177">
        <v>474.4</v>
      </c>
      <c r="E49" s="174">
        <f t="shared" si="1"/>
        <v>485.79999999999995</v>
      </c>
      <c r="F49" s="175" t="s">
        <v>34</v>
      </c>
      <c r="G49" s="177">
        <v>5.7</v>
      </c>
      <c r="H49" s="143" t="s">
        <v>31</v>
      </c>
      <c r="I49" s="143"/>
      <c r="J49" s="143" t="s">
        <v>33</v>
      </c>
      <c r="K49" s="143"/>
      <c r="L49" s="144"/>
      <c r="N49" s="133">
        <v>4</v>
      </c>
      <c r="O49" s="133">
        <v>3.2</v>
      </c>
      <c r="P49" s="133">
        <v>5.2</v>
      </c>
      <c r="Q49" s="132"/>
    </row>
    <row r="50" spans="1:17" ht="12.75" hidden="1">
      <c r="A50" s="172">
        <v>2466</v>
      </c>
      <c r="B50" s="140">
        <f t="shared" si="0"/>
      </c>
      <c r="C50" s="143" t="s">
        <v>30</v>
      </c>
      <c r="D50" s="173">
        <v>468.76</v>
      </c>
      <c r="E50" s="174">
        <f t="shared" si="1"/>
        <v>482.74</v>
      </c>
      <c r="F50" s="175" t="s">
        <v>34</v>
      </c>
      <c r="G50" s="143">
        <v>6.99</v>
      </c>
      <c r="H50" s="143" t="s">
        <v>31</v>
      </c>
      <c r="I50" s="143" t="s">
        <v>374</v>
      </c>
      <c r="J50" s="143" t="s">
        <v>33</v>
      </c>
      <c r="K50" s="143"/>
      <c r="L50" s="144"/>
      <c r="N50" s="133">
        <v>4.14</v>
      </c>
      <c r="O50" s="133">
        <v>3.312</v>
      </c>
      <c r="P50" s="133">
        <v>5.2</v>
      </c>
      <c r="Q50" s="132"/>
    </row>
    <row r="51" spans="1:17" ht="12.75" hidden="1">
      <c r="A51" s="172">
        <v>2284</v>
      </c>
      <c r="B51" s="140">
        <f t="shared" si="0"/>
      </c>
      <c r="C51" s="143" t="s">
        <v>30</v>
      </c>
      <c r="D51" s="173">
        <v>456.06</v>
      </c>
      <c r="E51" s="174">
        <f t="shared" si="1"/>
        <v>463.12</v>
      </c>
      <c r="F51" s="175" t="s">
        <v>34</v>
      </c>
      <c r="G51" s="173">
        <v>3.53</v>
      </c>
      <c r="H51" s="143" t="s">
        <v>31</v>
      </c>
      <c r="I51" s="143" t="s">
        <v>245</v>
      </c>
      <c r="J51" s="143" t="s">
        <v>33</v>
      </c>
      <c r="K51" s="143"/>
      <c r="L51" s="144"/>
      <c r="N51" s="133">
        <v>4.3</v>
      </c>
      <c r="O51" s="133">
        <v>3.44</v>
      </c>
      <c r="P51" s="133">
        <v>5.2</v>
      </c>
      <c r="Q51" s="132"/>
    </row>
    <row r="52" spans="1:17" ht="12.75" hidden="1">
      <c r="A52" s="172">
        <v>2387</v>
      </c>
      <c r="B52" s="140">
        <f t="shared" si="0"/>
      </c>
      <c r="C52" s="143" t="s">
        <v>30</v>
      </c>
      <c r="D52" s="173">
        <v>456.06</v>
      </c>
      <c r="E52" s="174">
        <f t="shared" si="1"/>
        <v>466.72</v>
      </c>
      <c r="F52" s="175" t="s">
        <v>34</v>
      </c>
      <c r="G52" s="173">
        <v>5.33</v>
      </c>
      <c r="H52" s="152" t="s">
        <v>31</v>
      </c>
      <c r="I52" s="143" t="s">
        <v>324</v>
      </c>
      <c r="J52" s="143" t="s">
        <v>33</v>
      </c>
      <c r="K52" s="143"/>
      <c r="L52" s="145"/>
      <c r="N52" s="133">
        <v>4.35</v>
      </c>
      <c r="O52" s="133">
        <v>3.48</v>
      </c>
      <c r="P52" s="133">
        <v>5.2</v>
      </c>
      <c r="Q52" s="132"/>
    </row>
    <row r="53" spans="1:17" ht="12.75" hidden="1">
      <c r="A53" s="172">
        <v>2465</v>
      </c>
      <c r="B53" s="140">
        <f t="shared" si="0"/>
      </c>
      <c r="C53" s="143" t="s">
        <v>30</v>
      </c>
      <c r="D53" s="173">
        <v>454.06</v>
      </c>
      <c r="E53" s="174">
        <f t="shared" si="1"/>
        <v>468.04</v>
      </c>
      <c r="F53" s="175" t="s">
        <v>34</v>
      </c>
      <c r="G53" s="143">
        <v>6.99</v>
      </c>
      <c r="H53" s="143" t="s">
        <v>31</v>
      </c>
      <c r="I53" s="143" t="s">
        <v>373</v>
      </c>
      <c r="J53" s="143" t="s">
        <v>33</v>
      </c>
      <c r="K53" s="143"/>
      <c r="L53" s="144"/>
      <c r="N53" s="133">
        <v>4.5</v>
      </c>
      <c r="O53" s="133">
        <v>3.6</v>
      </c>
      <c r="P53" s="133">
        <v>5.8</v>
      </c>
      <c r="Q53" s="132"/>
    </row>
    <row r="54" spans="1:17" ht="12.75" hidden="1">
      <c r="A54" s="172">
        <v>2464</v>
      </c>
      <c r="B54" s="140">
        <f t="shared" si="0"/>
      </c>
      <c r="C54" s="143" t="s">
        <v>30</v>
      </c>
      <c r="D54" s="173">
        <v>443.36</v>
      </c>
      <c r="E54" s="174">
        <f t="shared" si="1"/>
        <v>457.34000000000003</v>
      </c>
      <c r="F54" s="175" t="s">
        <v>34</v>
      </c>
      <c r="G54" s="143">
        <v>6.99</v>
      </c>
      <c r="H54" s="143" t="s">
        <v>31</v>
      </c>
      <c r="I54" s="143" t="s">
        <v>372</v>
      </c>
      <c r="J54" s="143" t="s">
        <v>33</v>
      </c>
      <c r="K54" s="143"/>
      <c r="L54" s="144"/>
      <c r="N54" s="133">
        <v>4.8</v>
      </c>
      <c r="O54" s="133">
        <v>3.84</v>
      </c>
      <c r="P54" s="133">
        <v>5.9</v>
      </c>
      <c r="Q54" s="132"/>
    </row>
    <row r="55" spans="1:17" ht="12.75" hidden="1">
      <c r="A55" s="176" t="s">
        <v>762</v>
      </c>
      <c r="B55" s="140">
        <f t="shared" si="0"/>
      </c>
      <c r="C55" s="143" t="s">
        <v>30</v>
      </c>
      <c r="D55" s="177">
        <v>439.3</v>
      </c>
      <c r="E55" s="174">
        <f t="shared" si="1"/>
        <v>450.7</v>
      </c>
      <c r="F55" s="175" t="s">
        <v>34</v>
      </c>
      <c r="G55" s="177">
        <v>5.7</v>
      </c>
      <c r="H55" s="143" t="s">
        <v>31</v>
      </c>
      <c r="I55" s="143"/>
      <c r="J55" s="143" t="s">
        <v>33</v>
      </c>
      <c r="K55" s="143"/>
      <c r="L55" s="144"/>
      <c r="N55" s="133">
        <v>4.9</v>
      </c>
      <c r="O55" s="133">
        <v>3.92</v>
      </c>
      <c r="P55" s="133">
        <v>6.4</v>
      </c>
      <c r="Q55" s="132"/>
    </row>
    <row r="56" spans="1:17" ht="12.75" hidden="1">
      <c r="A56" s="172">
        <v>2283</v>
      </c>
      <c r="B56" s="140">
        <f t="shared" si="0"/>
      </c>
      <c r="C56" s="143" t="s">
        <v>30</v>
      </c>
      <c r="D56" s="173">
        <v>430.66</v>
      </c>
      <c r="E56" s="174">
        <f t="shared" si="1"/>
        <v>437.72</v>
      </c>
      <c r="F56" s="175" t="s">
        <v>34</v>
      </c>
      <c r="G56" s="173">
        <v>3.53</v>
      </c>
      <c r="H56" s="143" t="s">
        <v>31</v>
      </c>
      <c r="I56" s="143" t="s">
        <v>244</v>
      </c>
      <c r="J56" s="143" t="s">
        <v>33</v>
      </c>
      <c r="K56" s="143"/>
      <c r="L56" s="144"/>
      <c r="N56" s="133">
        <v>5</v>
      </c>
      <c r="O56" s="133">
        <v>4</v>
      </c>
      <c r="P56" s="133">
        <v>6.4</v>
      </c>
      <c r="Q56" s="132"/>
    </row>
    <row r="57" spans="1:17" ht="12.75" hidden="1">
      <c r="A57" s="172">
        <v>2386</v>
      </c>
      <c r="B57" s="140">
        <f t="shared" si="0"/>
      </c>
      <c r="C57" s="143" t="s">
        <v>30</v>
      </c>
      <c r="D57" s="173">
        <v>430.66</v>
      </c>
      <c r="E57" s="174">
        <f t="shared" si="1"/>
        <v>441.32000000000005</v>
      </c>
      <c r="F57" s="175" t="s">
        <v>34</v>
      </c>
      <c r="G57" s="173">
        <v>5.33</v>
      </c>
      <c r="H57" s="152" t="s">
        <v>31</v>
      </c>
      <c r="I57" s="143" t="s">
        <v>323</v>
      </c>
      <c r="J57" s="143" t="s">
        <v>33</v>
      </c>
      <c r="K57" s="143"/>
      <c r="L57" s="145"/>
      <c r="N57" s="133">
        <v>5.3</v>
      </c>
      <c r="O57" s="133">
        <v>4.24</v>
      </c>
      <c r="P57" s="133">
        <v>6.8</v>
      </c>
      <c r="Q57" s="132"/>
    </row>
    <row r="58" spans="1:17" ht="12.75" hidden="1">
      <c r="A58" s="172">
        <v>2463</v>
      </c>
      <c r="B58" s="140">
        <f t="shared" si="0"/>
      </c>
      <c r="C58" s="143" t="s">
        <v>30</v>
      </c>
      <c r="D58" s="173">
        <v>430.66</v>
      </c>
      <c r="E58" s="174">
        <f t="shared" si="1"/>
        <v>444.64000000000004</v>
      </c>
      <c r="F58" s="175" t="s">
        <v>34</v>
      </c>
      <c r="G58" s="143">
        <v>6.99</v>
      </c>
      <c r="H58" s="143" t="s">
        <v>31</v>
      </c>
      <c r="I58" s="143" t="s">
        <v>371</v>
      </c>
      <c r="J58" s="143" t="s">
        <v>33</v>
      </c>
      <c r="K58" s="143"/>
      <c r="L58" s="144"/>
      <c r="N58" s="133">
        <v>5.33</v>
      </c>
      <c r="O58" s="133">
        <v>4.264</v>
      </c>
      <c r="P58" s="133">
        <v>7</v>
      </c>
      <c r="Q58" s="132"/>
    </row>
    <row r="59" spans="1:17" ht="12.75" hidden="1">
      <c r="A59" s="176" t="s">
        <v>774</v>
      </c>
      <c r="B59" s="140">
        <f t="shared" si="0"/>
      </c>
      <c r="C59" s="143" t="s">
        <v>30</v>
      </c>
      <c r="D59" s="177">
        <v>425</v>
      </c>
      <c r="E59" s="174">
        <f t="shared" si="1"/>
        <v>432</v>
      </c>
      <c r="F59" s="175" t="s">
        <v>34</v>
      </c>
      <c r="G59" s="177">
        <v>3.5</v>
      </c>
      <c r="H59" s="143" t="s">
        <v>31</v>
      </c>
      <c r="I59" s="143"/>
      <c r="J59" s="143" t="s">
        <v>33</v>
      </c>
      <c r="K59" s="143"/>
      <c r="L59" s="144"/>
      <c r="N59" s="133">
        <v>5.43</v>
      </c>
      <c r="O59" s="133">
        <v>4.343999999999999</v>
      </c>
      <c r="P59" s="133">
        <v>7</v>
      </c>
      <c r="Q59" s="132"/>
    </row>
    <row r="60" spans="1:17" ht="12.75" hidden="1">
      <c r="A60" s="172">
        <v>2462</v>
      </c>
      <c r="B60" s="140">
        <f t="shared" si="0"/>
      </c>
      <c r="C60" s="143" t="s">
        <v>30</v>
      </c>
      <c r="D60" s="173">
        <v>417.96</v>
      </c>
      <c r="E60" s="174">
        <f t="shared" si="1"/>
        <v>431.94</v>
      </c>
      <c r="F60" s="175" t="s">
        <v>34</v>
      </c>
      <c r="G60" s="143">
        <v>6.99</v>
      </c>
      <c r="H60" s="143" t="s">
        <v>31</v>
      </c>
      <c r="I60" s="143" t="s">
        <v>370</v>
      </c>
      <c r="J60" s="143" t="s">
        <v>33</v>
      </c>
      <c r="K60" s="143"/>
      <c r="L60" s="144"/>
      <c r="N60" s="133">
        <v>5.5</v>
      </c>
      <c r="O60" s="133">
        <v>4.4</v>
      </c>
      <c r="P60" s="133">
        <v>7</v>
      </c>
      <c r="Q60" s="132"/>
    </row>
    <row r="61" spans="1:17" ht="12.75" hidden="1">
      <c r="A61" s="172">
        <v>2282</v>
      </c>
      <c r="B61" s="140">
        <f t="shared" si="0"/>
      </c>
      <c r="C61" s="143" t="s">
        <v>30</v>
      </c>
      <c r="D61" s="173">
        <v>405.26</v>
      </c>
      <c r="E61" s="174">
        <f t="shared" si="1"/>
        <v>412.32</v>
      </c>
      <c r="F61" s="175" t="s">
        <v>34</v>
      </c>
      <c r="G61" s="173">
        <v>3.53</v>
      </c>
      <c r="H61" s="143" t="s">
        <v>31</v>
      </c>
      <c r="I61" s="143" t="s">
        <v>243</v>
      </c>
      <c r="J61" s="143" t="s">
        <v>33</v>
      </c>
      <c r="K61" s="143"/>
      <c r="L61" s="144"/>
      <c r="N61" s="133">
        <v>5.6</v>
      </c>
      <c r="O61" s="133">
        <v>4.48</v>
      </c>
      <c r="P61" s="133">
        <v>7.4</v>
      </c>
      <c r="Q61" s="132"/>
    </row>
    <row r="62" spans="1:17" ht="12.75" hidden="1">
      <c r="A62" s="172">
        <v>2461</v>
      </c>
      <c r="B62" s="140">
        <f t="shared" si="0"/>
      </c>
      <c r="C62" s="143" t="s">
        <v>30</v>
      </c>
      <c r="D62" s="173">
        <v>405.26</v>
      </c>
      <c r="E62" s="174">
        <f t="shared" si="1"/>
        <v>419.24</v>
      </c>
      <c r="F62" s="175" t="s">
        <v>34</v>
      </c>
      <c r="G62" s="143">
        <v>6.99</v>
      </c>
      <c r="H62" s="143" t="s">
        <v>31</v>
      </c>
      <c r="I62" s="143" t="s">
        <v>369</v>
      </c>
      <c r="J62" s="143" t="s">
        <v>33</v>
      </c>
      <c r="K62" s="143"/>
      <c r="L62" s="144"/>
      <c r="N62" s="133">
        <v>5.7</v>
      </c>
      <c r="O62" s="133">
        <v>4.56</v>
      </c>
      <c r="P62" s="133">
        <v>7.4</v>
      </c>
      <c r="Q62" s="132"/>
    </row>
    <row r="63" spans="1:17" ht="12.75" hidden="1">
      <c r="A63" s="172">
        <v>6872</v>
      </c>
      <c r="B63" s="140">
        <f t="shared" si="0"/>
      </c>
      <c r="C63" s="143" t="s">
        <v>30</v>
      </c>
      <c r="D63" s="173">
        <v>395</v>
      </c>
      <c r="E63" s="174">
        <f t="shared" si="1"/>
        <v>403</v>
      </c>
      <c r="F63" s="175"/>
      <c r="G63" s="143">
        <v>4</v>
      </c>
      <c r="H63" s="152" t="s">
        <v>31</v>
      </c>
      <c r="I63" s="143"/>
      <c r="J63" s="143" t="s">
        <v>33</v>
      </c>
      <c r="K63" s="143" t="s">
        <v>418</v>
      </c>
      <c r="L63" s="144"/>
      <c r="N63" s="133">
        <v>5.8</v>
      </c>
      <c r="O63" s="133">
        <v>4.64</v>
      </c>
      <c r="P63" s="133">
        <v>7.4</v>
      </c>
      <c r="Q63" s="132"/>
    </row>
    <row r="64" spans="1:17" ht="12.75" hidden="1">
      <c r="A64" s="172">
        <v>2460</v>
      </c>
      <c r="B64" s="140">
        <f t="shared" si="0"/>
      </c>
      <c r="C64" s="143" t="s">
        <v>30</v>
      </c>
      <c r="D64" s="173">
        <v>393.07</v>
      </c>
      <c r="E64" s="174">
        <f t="shared" si="1"/>
        <v>407.05</v>
      </c>
      <c r="F64" s="175" t="s">
        <v>34</v>
      </c>
      <c r="G64" s="143">
        <v>6.99</v>
      </c>
      <c r="H64" s="143" t="s">
        <v>31</v>
      </c>
      <c r="I64" s="143" t="s">
        <v>368</v>
      </c>
      <c r="J64" s="143" t="s">
        <v>33</v>
      </c>
      <c r="K64" s="143"/>
      <c r="L64" s="144"/>
      <c r="N64" s="133">
        <v>5.9</v>
      </c>
      <c r="O64" s="133">
        <v>4.72</v>
      </c>
      <c r="P64" s="133">
        <v>7.4</v>
      </c>
      <c r="Q64" s="132"/>
    </row>
    <row r="65" spans="1:17" ht="12.75" hidden="1">
      <c r="A65" s="172" t="s">
        <v>922</v>
      </c>
      <c r="B65" s="140">
        <f t="shared" si="0"/>
      </c>
      <c r="C65" s="143" t="s">
        <v>30</v>
      </c>
      <c r="D65" s="173">
        <v>392</v>
      </c>
      <c r="E65" s="174">
        <f t="shared" si="1"/>
        <v>399.06</v>
      </c>
      <c r="F65" s="175"/>
      <c r="G65" s="173">
        <v>3.53</v>
      </c>
      <c r="H65" s="143" t="s">
        <v>923</v>
      </c>
      <c r="I65" s="143" t="s">
        <v>430</v>
      </c>
      <c r="J65" s="143"/>
      <c r="K65" s="143"/>
      <c r="L65" s="144"/>
      <c r="N65" s="133">
        <v>6</v>
      </c>
      <c r="O65" s="133">
        <v>4.8</v>
      </c>
      <c r="P65" s="133">
        <v>7.6</v>
      </c>
      <c r="Q65" s="132"/>
    </row>
    <row r="66" spans="1:17" ht="12.75" hidden="1">
      <c r="A66" s="172">
        <v>2384</v>
      </c>
      <c r="B66" s="140">
        <f t="shared" si="0"/>
      </c>
      <c r="C66" s="143" t="s">
        <v>30</v>
      </c>
      <c r="D66" s="173">
        <v>380.37</v>
      </c>
      <c r="E66" s="174">
        <f t="shared" si="1"/>
        <v>391.03000000000003</v>
      </c>
      <c r="F66" s="175" t="s">
        <v>34</v>
      </c>
      <c r="G66" s="173">
        <v>5.33</v>
      </c>
      <c r="H66" s="152" t="s">
        <v>31</v>
      </c>
      <c r="I66" s="143" t="s">
        <v>321</v>
      </c>
      <c r="J66" s="143" t="s">
        <v>33</v>
      </c>
      <c r="K66" s="143"/>
      <c r="L66" s="145"/>
      <c r="N66" s="133">
        <v>6.1</v>
      </c>
      <c r="O66" s="133">
        <v>4.88</v>
      </c>
      <c r="P66" s="133">
        <v>8</v>
      </c>
      <c r="Q66" s="132"/>
    </row>
    <row r="67" spans="1:17" ht="12.75" hidden="1">
      <c r="A67" s="172">
        <v>2459</v>
      </c>
      <c r="B67" s="140">
        <f t="shared" si="0"/>
      </c>
      <c r="C67" s="143" t="s">
        <v>30</v>
      </c>
      <c r="D67" s="173">
        <v>380.37</v>
      </c>
      <c r="E67" s="174">
        <f t="shared" si="1"/>
        <v>394.35</v>
      </c>
      <c r="F67" s="175" t="s">
        <v>34</v>
      </c>
      <c r="G67" s="143">
        <v>6.99</v>
      </c>
      <c r="H67" s="143" t="s">
        <v>31</v>
      </c>
      <c r="I67" s="143" t="s">
        <v>367</v>
      </c>
      <c r="J67" s="143" t="s">
        <v>33</v>
      </c>
      <c r="K67" s="143"/>
      <c r="L67" s="144"/>
      <c r="N67" s="133">
        <v>6.3</v>
      </c>
      <c r="O67" s="133">
        <v>5.04</v>
      </c>
      <c r="P67" s="133">
        <v>8</v>
      </c>
      <c r="Q67" s="132"/>
    </row>
    <row r="68" spans="1:17" ht="12.75" hidden="1">
      <c r="A68" s="172">
        <v>2458</v>
      </c>
      <c r="B68" s="140">
        <f t="shared" si="0"/>
      </c>
      <c r="C68" s="143" t="s">
        <v>30</v>
      </c>
      <c r="D68" s="173">
        <v>367.67</v>
      </c>
      <c r="E68" s="174">
        <f t="shared" si="1"/>
        <v>381.65000000000003</v>
      </c>
      <c r="F68" s="175" t="s">
        <v>34</v>
      </c>
      <c r="G68" s="143">
        <v>6.99</v>
      </c>
      <c r="H68" s="143" t="s">
        <v>31</v>
      </c>
      <c r="I68" s="143" t="s">
        <v>366</v>
      </c>
      <c r="J68" s="143" t="s">
        <v>33</v>
      </c>
      <c r="K68" s="143"/>
      <c r="L68" s="144"/>
      <c r="N68" s="133">
        <v>6.5</v>
      </c>
      <c r="O68" s="133">
        <v>5.2</v>
      </c>
      <c r="P68" s="133">
        <v>8.2</v>
      </c>
      <c r="Q68" s="132"/>
    </row>
    <row r="69" spans="1:17" ht="12.75" hidden="1">
      <c r="A69" s="172">
        <v>2280</v>
      </c>
      <c r="B69" s="140">
        <f t="shared" si="0"/>
      </c>
      <c r="C69" s="143" t="s">
        <v>30</v>
      </c>
      <c r="D69" s="173">
        <v>355.19</v>
      </c>
      <c r="E69" s="174">
        <f t="shared" si="1"/>
        <v>362.25</v>
      </c>
      <c r="F69" s="175" t="s">
        <v>34</v>
      </c>
      <c r="G69" s="173">
        <v>3.53</v>
      </c>
      <c r="H69" s="143" t="s">
        <v>31</v>
      </c>
      <c r="I69" s="143" t="s">
        <v>241</v>
      </c>
      <c r="J69" s="143" t="s">
        <v>33</v>
      </c>
      <c r="K69" s="143"/>
      <c r="L69" s="144"/>
      <c r="N69" s="133">
        <v>6.9</v>
      </c>
      <c r="O69" s="133">
        <v>5.52</v>
      </c>
      <c r="P69" s="133">
        <v>8.8</v>
      </c>
      <c r="Q69" s="132"/>
    </row>
    <row r="70" spans="1:17" ht="12.75" hidden="1">
      <c r="A70" s="172">
        <v>2383</v>
      </c>
      <c r="B70" s="140">
        <f t="shared" si="0"/>
      </c>
      <c r="C70" s="143" t="s">
        <v>30</v>
      </c>
      <c r="D70" s="173">
        <v>354.97</v>
      </c>
      <c r="E70" s="174">
        <f t="shared" si="1"/>
        <v>365.63000000000005</v>
      </c>
      <c r="F70" s="175" t="s">
        <v>34</v>
      </c>
      <c r="G70" s="173">
        <v>5.33</v>
      </c>
      <c r="H70" s="152" t="s">
        <v>31</v>
      </c>
      <c r="I70" s="143" t="s">
        <v>320</v>
      </c>
      <c r="J70" s="143" t="s">
        <v>33</v>
      </c>
      <c r="K70" s="143"/>
      <c r="L70" s="145"/>
      <c r="N70" s="133">
        <v>6.98</v>
      </c>
      <c r="O70" s="133">
        <v>5.5840000000000005</v>
      </c>
      <c r="P70" s="133">
        <v>8.8</v>
      </c>
      <c r="Q70" s="132"/>
    </row>
    <row r="71" spans="1:17" ht="12.75" hidden="1">
      <c r="A71" s="172">
        <v>2457</v>
      </c>
      <c r="B71" s="140">
        <f t="shared" si="0"/>
      </c>
      <c r="C71" s="143" t="s">
        <v>30</v>
      </c>
      <c r="D71" s="173">
        <v>354.97</v>
      </c>
      <c r="E71" s="174">
        <f t="shared" si="1"/>
        <v>368.95000000000005</v>
      </c>
      <c r="F71" s="175" t="s">
        <v>34</v>
      </c>
      <c r="G71" s="143">
        <v>6.99</v>
      </c>
      <c r="H71" s="143" t="s">
        <v>31</v>
      </c>
      <c r="I71" s="143" t="s">
        <v>365</v>
      </c>
      <c r="J71" s="143" t="s">
        <v>33</v>
      </c>
      <c r="K71" s="143"/>
      <c r="L71" s="144"/>
      <c r="N71" s="133">
        <v>6.99</v>
      </c>
      <c r="O71" s="133">
        <v>5.5920000000000005</v>
      </c>
      <c r="P71" s="133">
        <v>8.8</v>
      </c>
      <c r="Q71" s="132"/>
    </row>
    <row r="72" spans="1:17" ht="12.75" hidden="1">
      <c r="A72" s="172" t="s">
        <v>913</v>
      </c>
      <c r="B72" s="140">
        <f t="shared" si="0"/>
      </c>
      <c r="C72" s="143" t="s">
        <v>30</v>
      </c>
      <c r="D72" s="173">
        <v>347</v>
      </c>
      <c r="E72" s="174">
        <f t="shared" si="1"/>
        <v>371</v>
      </c>
      <c r="F72" s="175"/>
      <c r="G72" s="173">
        <v>12</v>
      </c>
      <c r="H72" s="143" t="s">
        <v>914</v>
      </c>
      <c r="I72" s="143"/>
      <c r="J72" s="143" t="s">
        <v>33</v>
      </c>
      <c r="K72" s="143">
        <v>1</v>
      </c>
      <c r="L72" s="144"/>
      <c r="N72" s="133">
        <v>7</v>
      </c>
      <c r="O72" s="133">
        <v>5.6</v>
      </c>
      <c r="P72" s="133">
        <v>8.8</v>
      </c>
      <c r="Q72" s="132"/>
    </row>
    <row r="73" spans="1:17" ht="12.75" hidden="1">
      <c r="A73" s="172">
        <v>2279</v>
      </c>
      <c r="B73" s="140">
        <f t="shared" si="0"/>
      </c>
      <c r="C73" s="143" t="s">
        <v>30</v>
      </c>
      <c r="D73" s="173">
        <v>329.79</v>
      </c>
      <c r="E73" s="174">
        <f t="shared" si="1"/>
        <v>336.85</v>
      </c>
      <c r="F73" s="175" t="s">
        <v>34</v>
      </c>
      <c r="G73" s="173">
        <v>3.53</v>
      </c>
      <c r="H73" s="143" t="s">
        <v>31</v>
      </c>
      <c r="I73" s="143" t="s">
        <v>240</v>
      </c>
      <c r="J73" s="143" t="s">
        <v>33</v>
      </c>
      <c r="K73" s="143"/>
      <c r="L73" s="144"/>
      <c r="N73" s="133">
        <v>7.3</v>
      </c>
      <c r="O73" s="133">
        <v>5.84</v>
      </c>
      <c r="P73" s="133">
        <v>9.4</v>
      </c>
      <c r="Q73" s="132"/>
    </row>
    <row r="74" spans="1:17" ht="12.75" hidden="1">
      <c r="A74" s="172">
        <v>2382</v>
      </c>
      <c r="B74" s="140">
        <f t="shared" si="0"/>
      </c>
      <c r="C74" s="143" t="s">
        <v>30</v>
      </c>
      <c r="D74" s="173">
        <v>329.57</v>
      </c>
      <c r="E74" s="174">
        <f t="shared" si="1"/>
        <v>340.23</v>
      </c>
      <c r="F74" s="175" t="s">
        <v>34</v>
      </c>
      <c r="G74" s="173">
        <v>5.33</v>
      </c>
      <c r="H74" s="152" t="s">
        <v>31</v>
      </c>
      <c r="I74" s="143" t="s">
        <v>319</v>
      </c>
      <c r="J74" s="143" t="s">
        <v>33</v>
      </c>
      <c r="K74" s="143"/>
      <c r="L74" s="145"/>
      <c r="N74" s="133">
        <v>7.59</v>
      </c>
      <c r="O74" s="133">
        <v>6.072</v>
      </c>
      <c r="P74" s="133">
        <v>9.4</v>
      </c>
      <c r="Q74" s="132"/>
    </row>
    <row r="75" spans="1:17" ht="12.75" hidden="1">
      <c r="A75" s="172">
        <v>2455</v>
      </c>
      <c r="B75" s="140">
        <f t="shared" si="0"/>
      </c>
      <c r="C75" s="143" t="s">
        <v>30</v>
      </c>
      <c r="D75" s="173">
        <v>329.57</v>
      </c>
      <c r="E75" s="174">
        <f t="shared" si="1"/>
        <v>343.55</v>
      </c>
      <c r="F75" s="175" t="s">
        <v>34</v>
      </c>
      <c r="G75" s="143">
        <v>6.99</v>
      </c>
      <c r="H75" s="143" t="s">
        <v>31</v>
      </c>
      <c r="I75" s="143" t="s">
        <v>364</v>
      </c>
      <c r="J75" s="143" t="s">
        <v>33</v>
      </c>
      <c r="K75" s="143"/>
      <c r="L75" s="144"/>
      <c r="N75" s="133">
        <v>7.7</v>
      </c>
      <c r="O75" s="133">
        <v>6.16</v>
      </c>
      <c r="P75" s="133">
        <v>9.6</v>
      </c>
      <c r="Q75" s="132"/>
    </row>
    <row r="76" spans="1:17" ht="12.75" hidden="1">
      <c r="A76" s="172">
        <v>2454</v>
      </c>
      <c r="B76" s="140">
        <f t="shared" si="0"/>
      </c>
      <c r="C76" s="143" t="s">
        <v>30</v>
      </c>
      <c r="D76" s="173">
        <v>316.87</v>
      </c>
      <c r="E76" s="174">
        <f t="shared" si="1"/>
        <v>330.85</v>
      </c>
      <c r="F76" s="175" t="s">
        <v>34</v>
      </c>
      <c r="G76" s="143">
        <v>6.99</v>
      </c>
      <c r="H76" s="143" t="s">
        <v>31</v>
      </c>
      <c r="I76" s="143" t="s">
        <v>363</v>
      </c>
      <c r="J76" s="143" t="s">
        <v>33</v>
      </c>
      <c r="K76" s="143"/>
      <c r="L76" s="144"/>
      <c r="N76" s="133">
        <v>7.8</v>
      </c>
      <c r="O76" s="133">
        <v>6.24</v>
      </c>
      <c r="P76" s="133">
        <v>9.6</v>
      </c>
      <c r="Q76" s="132"/>
    </row>
    <row r="77" spans="1:17" ht="12.75" hidden="1">
      <c r="A77" s="172">
        <v>6943</v>
      </c>
      <c r="B77" s="140">
        <f t="shared" si="0"/>
      </c>
      <c r="C77" s="143" t="s">
        <v>30</v>
      </c>
      <c r="D77" s="173">
        <v>315</v>
      </c>
      <c r="E77" s="173">
        <v>232</v>
      </c>
      <c r="F77" s="173"/>
      <c r="G77" s="173">
        <v>4</v>
      </c>
      <c r="H77" s="143" t="s">
        <v>31</v>
      </c>
      <c r="I77" s="143"/>
      <c r="J77" s="143"/>
      <c r="K77" s="143"/>
      <c r="L77" s="144"/>
      <c r="N77" s="133">
        <v>8.4</v>
      </c>
      <c r="O77" s="133">
        <v>6.72</v>
      </c>
      <c r="P77" s="133">
        <v>10.7</v>
      </c>
      <c r="Q77" s="132"/>
    </row>
    <row r="78" spans="1:17" ht="12.75" hidden="1">
      <c r="A78" s="172">
        <v>9598</v>
      </c>
      <c r="B78" s="140">
        <f t="shared" si="0"/>
      </c>
      <c r="C78" s="143" t="s">
        <v>30</v>
      </c>
      <c r="D78" s="173">
        <v>311.46</v>
      </c>
      <c r="E78" s="173">
        <v>318.52</v>
      </c>
      <c r="F78" s="173" t="s">
        <v>34</v>
      </c>
      <c r="G78" s="173">
        <v>3.53</v>
      </c>
      <c r="H78" s="143" t="s">
        <v>384</v>
      </c>
      <c r="I78" s="143" t="s">
        <v>34</v>
      </c>
      <c r="J78" s="143" t="s">
        <v>33</v>
      </c>
      <c r="K78" s="143" t="s">
        <v>418</v>
      </c>
      <c r="L78" s="144"/>
      <c r="N78" s="133">
        <v>8.5</v>
      </c>
      <c r="O78" s="133">
        <v>6.8</v>
      </c>
      <c r="P78" s="133">
        <v>10.7</v>
      </c>
      <c r="Q78" s="132"/>
    </row>
    <row r="79" spans="1:17" ht="12.75" hidden="1">
      <c r="A79" s="172">
        <v>9150</v>
      </c>
      <c r="B79" s="140">
        <f t="shared" si="0"/>
      </c>
      <c r="C79" s="143" t="s">
        <v>30</v>
      </c>
      <c r="D79" s="173">
        <v>311.15</v>
      </c>
      <c r="E79" s="173">
        <f aca="true" t="shared" si="2" ref="E79:E122">D79+(G79*2)</f>
        <v>318.21</v>
      </c>
      <c r="F79" s="173" t="s">
        <v>34</v>
      </c>
      <c r="G79" s="173">
        <v>3.53</v>
      </c>
      <c r="H79" s="143" t="s">
        <v>412</v>
      </c>
      <c r="I79" s="143" t="s">
        <v>34</v>
      </c>
      <c r="J79" s="143" t="s">
        <v>33</v>
      </c>
      <c r="K79" s="143" t="s">
        <v>418</v>
      </c>
      <c r="L79" s="144"/>
      <c r="N79" s="133">
        <v>8.6</v>
      </c>
      <c r="O79" s="133">
        <v>6.88</v>
      </c>
      <c r="P79" s="133">
        <v>10.7</v>
      </c>
      <c r="Q79" s="132"/>
    </row>
    <row r="80" spans="1:17" ht="12.75" hidden="1">
      <c r="A80" s="172">
        <v>6631</v>
      </c>
      <c r="B80" s="140">
        <f t="shared" si="0"/>
      </c>
      <c r="C80" s="143" t="s">
        <v>30</v>
      </c>
      <c r="D80" s="173">
        <v>311</v>
      </c>
      <c r="E80" s="174">
        <f t="shared" si="2"/>
        <v>319</v>
      </c>
      <c r="F80" s="175" t="s">
        <v>34</v>
      </c>
      <c r="G80" s="173">
        <v>4</v>
      </c>
      <c r="H80" s="143" t="s">
        <v>31</v>
      </c>
      <c r="I80" s="143"/>
      <c r="J80" s="143" t="s">
        <v>33</v>
      </c>
      <c r="K80" s="143"/>
      <c r="L80" s="144"/>
      <c r="N80" s="133">
        <v>9.3</v>
      </c>
      <c r="O80" s="133">
        <v>7.44</v>
      </c>
      <c r="P80" s="133">
        <v>11.3</v>
      </c>
      <c r="Q80" s="132"/>
    </row>
    <row r="81" spans="1:17" ht="12.75" hidden="1">
      <c r="A81" s="172">
        <v>2281</v>
      </c>
      <c r="B81" s="140">
        <f t="shared" si="0"/>
      </c>
      <c r="C81" s="143" t="s">
        <v>30</v>
      </c>
      <c r="D81" s="173">
        <v>308.59</v>
      </c>
      <c r="E81" s="174">
        <f t="shared" si="2"/>
        <v>315.65</v>
      </c>
      <c r="F81" s="175" t="s">
        <v>34</v>
      </c>
      <c r="G81" s="173">
        <v>3.53</v>
      </c>
      <c r="H81" s="143" t="s">
        <v>31</v>
      </c>
      <c r="I81" s="143" t="s">
        <v>242</v>
      </c>
      <c r="J81" s="143" t="s">
        <v>33</v>
      </c>
      <c r="K81" s="143"/>
      <c r="L81" s="144"/>
      <c r="N81" s="133">
        <v>9.5</v>
      </c>
      <c r="O81" s="133">
        <v>7.6</v>
      </c>
      <c r="P81" s="133">
        <v>11.8</v>
      </c>
      <c r="Q81" s="132"/>
    </row>
    <row r="82" spans="1:17" ht="12.75" hidden="1">
      <c r="A82" s="172" t="s">
        <v>921</v>
      </c>
      <c r="B82" s="140">
        <f t="shared" si="0"/>
      </c>
      <c r="C82" s="143" t="s">
        <v>30</v>
      </c>
      <c r="D82" s="173">
        <v>306</v>
      </c>
      <c r="E82" s="174">
        <f t="shared" si="2"/>
        <v>314</v>
      </c>
      <c r="F82" s="175"/>
      <c r="G82" s="173">
        <v>4</v>
      </c>
      <c r="H82" s="143" t="s">
        <v>31</v>
      </c>
      <c r="I82" s="143"/>
      <c r="J82" s="143" t="s">
        <v>33</v>
      </c>
      <c r="K82" s="143" t="s">
        <v>418</v>
      </c>
      <c r="L82" s="144"/>
      <c r="N82" s="133">
        <v>10.5</v>
      </c>
      <c r="O82" s="133">
        <v>8.4</v>
      </c>
      <c r="P82" s="133">
        <v>13.3</v>
      </c>
      <c r="Q82" s="132"/>
    </row>
    <row r="83" spans="1:17" ht="12.75" hidden="1">
      <c r="A83" s="172">
        <v>2385</v>
      </c>
      <c r="B83" s="140">
        <f t="shared" si="0"/>
      </c>
      <c r="C83" s="143" t="s">
        <v>30</v>
      </c>
      <c r="D83" s="173">
        <v>305.26</v>
      </c>
      <c r="E83" s="174">
        <f t="shared" si="2"/>
        <v>315.92</v>
      </c>
      <c r="F83" s="175" t="s">
        <v>34</v>
      </c>
      <c r="G83" s="173">
        <v>5.33</v>
      </c>
      <c r="H83" s="152" t="s">
        <v>31</v>
      </c>
      <c r="I83" s="143" t="s">
        <v>322</v>
      </c>
      <c r="J83" s="143" t="s">
        <v>33</v>
      </c>
      <c r="K83" s="143"/>
      <c r="L83" s="145"/>
      <c r="N83" s="133">
        <v>12</v>
      </c>
      <c r="O83" s="133">
        <v>9.6</v>
      </c>
      <c r="P83" s="133">
        <v>15.1</v>
      </c>
      <c r="Q83" s="132"/>
    </row>
    <row r="84" spans="1:17" ht="13.5" hidden="1" thickBot="1">
      <c r="A84" s="172">
        <v>2278</v>
      </c>
      <c r="B84" s="140">
        <f t="shared" si="0"/>
      </c>
      <c r="C84" s="143" t="s">
        <v>30</v>
      </c>
      <c r="D84" s="173">
        <v>304.39</v>
      </c>
      <c r="E84" s="174">
        <f t="shared" si="2"/>
        <v>311.45</v>
      </c>
      <c r="F84" s="175" t="s">
        <v>34</v>
      </c>
      <c r="G84" s="173">
        <v>3.53</v>
      </c>
      <c r="H84" s="143" t="s">
        <v>31</v>
      </c>
      <c r="I84" s="143" t="s">
        <v>239</v>
      </c>
      <c r="J84" s="143" t="s">
        <v>33</v>
      </c>
      <c r="K84" s="143"/>
      <c r="L84" s="144"/>
      <c r="N84" s="146">
        <v>12.8</v>
      </c>
      <c r="O84" s="146">
        <v>10.24</v>
      </c>
      <c r="P84" s="146">
        <v>16</v>
      </c>
      <c r="Q84" s="132"/>
    </row>
    <row r="85" spans="1:17" ht="12.75" hidden="1">
      <c r="A85" s="172">
        <v>2381</v>
      </c>
      <c r="B85" s="140">
        <f t="shared" si="0"/>
      </c>
      <c r="C85" s="143" t="s">
        <v>30</v>
      </c>
      <c r="D85" s="173">
        <v>304.17</v>
      </c>
      <c r="E85" s="174">
        <f t="shared" si="2"/>
        <v>314.83000000000004</v>
      </c>
      <c r="F85" s="175" t="s">
        <v>34</v>
      </c>
      <c r="G85" s="173">
        <v>5.33</v>
      </c>
      <c r="H85" s="152" t="s">
        <v>31</v>
      </c>
      <c r="I85" s="143" t="s">
        <v>318</v>
      </c>
      <c r="J85" s="143" t="s">
        <v>33</v>
      </c>
      <c r="K85" s="143"/>
      <c r="L85" s="145"/>
      <c r="Q85" s="132"/>
    </row>
    <row r="86" spans="1:12" ht="12.75" hidden="1">
      <c r="A86" s="172">
        <v>2453</v>
      </c>
      <c r="B86" s="140">
        <f t="shared" si="0"/>
      </c>
      <c r="C86" s="143" t="s">
        <v>30</v>
      </c>
      <c r="D86" s="173">
        <v>304.17</v>
      </c>
      <c r="E86" s="174">
        <f t="shared" si="2"/>
        <v>318.15000000000003</v>
      </c>
      <c r="F86" s="175" t="s">
        <v>34</v>
      </c>
      <c r="G86" s="143">
        <v>6.99</v>
      </c>
      <c r="H86" s="143" t="s">
        <v>31</v>
      </c>
      <c r="I86" s="143" t="s">
        <v>362</v>
      </c>
      <c r="J86" s="143" t="s">
        <v>33</v>
      </c>
      <c r="K86" s="143"/>
      <c r="L86" s="144"/>
    </row>
    <row r="87" spans="1:12" ht="12.75" hidden="1">
      <c r="A87" s="172">
        <v>5496</v>
      </c>
      <c r="B87" s="140">
        <f t="shared" si="0"/>
      </c>
      <c r="C87" s="143" t="s">
        <v>30</v>
      </c>
      <c r="D87" s="173">
        <v>304</v>
      </c>
      <c r="E87" s="174">
        <f t="shared" si="2"/>
        <v>313.8</v>
      </c>
      <c r="F87" s="175"/>
      <c r="G87" s="173">
        <v>4.9</v>
      </c>
      <c r="H87" s="152" t="s">
        <v>31</v>
      </c>
      <c r="I87" s="143"/>
      <c r="J87" s="143" t="s">
        <v>33</v>
      </c>
      <c r="K87" s="143"/>
      <c r="L87" s="145"/>
    </row>
    <row r="88" spans="1:12" ht="12.75" hidden="1">
      <c r="A88" s="172">
        <v>2277</v>
      </c>
      <c r="B88" s="140">
        <f t="shared" si="0"/>
      </c>
      <c r="C88" s="143" t="s">
        <v>30</v>
      </c>
      <c r="D88" s="173">
        <v>291.69</v>
      </c>
      <c r="E88" s="174">
        <f t="shared" si="2"/>
        <v>298.75</v>
      </c>
      <c r="F88" s="175" t="s">
        <v>34</v>
      </c>
      <c r="G88" s="173">
        <v>3.53</v>
      </c>
      <c r="H88" s="143" t="s">
        <v>31</v>
      </c>
      <c r="I88" s="143" t="s">
        <v>238</v>
      </c>
      <c r="J88" s="143" t="s">
        <v>33</v>
      </c>
      <c r="K88" s="143"/>
      <c r="L88" s="144"/>
    </row>
    <row r="89" spans="1:12" ht="12.75" hidden="1">
      <c r="A89" s="172">
        <v>2380</v>
      </c>
      <c r="B89" s="140">
        <f t="shared" si="0"/>
      </c>
      <c r="C89" s="143" t="s">
        <v>30</v>
      </c>
      <c r="D89" s="173">
        <v>291.47</v>
      </c>
      <c r="E89" s="174">
        <f t="shared" si="2"/>
        <v>302.13000000000005</v>
      </c>
      <c r="F89" s="175" t="s">
        <v>34</v>
      </c>
      <c r="G89" s="173">
        <v>5.33</v>
      </c>
      <c r="H89" s="152" t="s">
        <v>31</v>
      </c>
      <c r="I89" s="143" t="s">
        <v>317</v>
      </c>
      <c r="J89" s="143" t="s">
        <v>33</v>
      </c>
      <c r="K89" s="143"/>
      <c r="L89" s="145"/>
    </row>
    <row r="90" spans="1:12" ht="12.75" hidden="1">
      <c r="A90" s="172">
        <v>2452</v>
      </c>
      <c r="B90" s="140">
        <f t="shared" si="0"/>
      </c>
      <c r="C90" s="143" t="s">
        <v>30</v>
      </c>
      <c r="D90" s="173">
        <v>291.47</v>
      </c>
      <c r="E90" s="174">
        <f t="shared" si="2"/>
        <v>305.45000000000005</v>
      </c>
      <c r="F90" s="175" t="s">
        <v>34</v>
      </c>
      <c r="G90" s="143">
        <v>6.99</v>
      </c>
      <c r="H90" s="143" t="s">
        <v>31</v>
      </c>
      <c r="I90" s="143" t="s">
        <v>361</v>
      </c>
      <c r="J90" s="143" t="s">
        <v>33</v>
      </c>
      <c r="K90" s="143"/>
      <c r="L90" s="144"/>
    </row>
    <row r="91" spans="1:12" ht="12.75" hidden="1">
      <c r="A91" s="172">
        <v>2276</v>
      </c>
      <c r="B91" s="140">
        <f t="shared" si="0"/>
      </c>
      <c r="C91" s="143" t="s">
        <v>30</v>
      </c>
      <c r="D91" s="173">
        <v>278.99</v>
      </c>
      <c r="E91" s="174">
        <f t="shared" si="2"/>
        <v>286.05</v>
      </c>
      <c r="F91" s="175" t="s">
        <v>34</v>
      </c>
      <c r="G91" s="173">
        <v>3.53</v>
      </c>
      <c r="H91" s="143" t="s">
        <v>31</v>
      </c>
      <c r="I91" s="143" t="s">
        <v>237</v>
      </c>
      <c r="J91" s="143" t="s">
        <v>33</v>
      </c>
      <c r="K91" s="143"/>
      <c r="L91" s="144"/>
    </row>
    <row r="92" spans="1:12" ht="12.75" hidden="1">
      <c r="A92" s="172">
        <v>2379</v>
      </c>
      <c r="B92" s="140">
        <f t="shared" si="0"/>
      </c>
      <c r="C92" s="143" t="s">
        <v>30</v>
      </c>
      <c r="D92" s="173">
        <v>278.77</v>
      </c>
      <c r="E92" s="174">
        <f t="shared" si="2"/>
        <v>289.43</v>
      </c>
      <c r="F92" s="175" t="s">
        <v>34</v>
      </c>
      <c r="G92" s="143">
        <v>5.33</v>
      </c>
      <c r="H92" s="143" t="s">
        <v>31</v>
      </c>
      <c r="I92" s="143" t="s">
        <v>316</v>
      </c>
      <c r="J92" s="143" t="s">
        <v>33</v>
      </c>
      <c r="K92" s="143"/>
      <c r="L92" s="144"/>
    </row>
    <row r="93" spans="1:12" ht="12.75" hidden="1">
      <c r="A93" s="172">
        <v>2451</v>
      </c>
      <c r="B93" s="140">
        <f t="shared" si="0"/>
      </c>
      <c r="C93" s="143" t="s">
        <v>30</v>
      </c>
      <c r="D93" s="173">
        <v>278.77</v>
      </c>
      <c r="E93" s="174">
        <f t="shared" si="2"/>
        <v>292.75</v>
      </c>
      <c r="F93" s="175" t="s">
        <v>34</v>
      </c>
      <c r="G93" s="143">
        <v>6.99</v>
      </c>
      <c r="H93" s="143" t="s">
        <v>31</v>
      </c>
      <c r="I93" s="143" t="s">
        <v>360</v>
      </c>
      <c r="J93" s="143" t="s">
        <v>33</v>
      </c>
      <c r="K93" s="143"/>
      <c r="L93" s="144"/>
    </row>
    <row r="94" spans="1:12" ht="12.75" hidden="1">
      <c r="A94" s="172">
        <v>2275</v>
      </c>
      <c r="B94" s="140">
        <f t="shared" si="0"/>
      </c>
      <c r="C94" s="143" t="s">
        <v>30</v>
      </c>
      <c r="D94" s="173">
        <v>266.29</v>
      </c>
      <c r="E94" s="174">
        <f t="shared" si="2"/>
        <v>273.35</v>
      </c>
      <c r="F94" s="175" t="s">
        <v>34</v>
      </c>
      <c r="G94" s="173">
        <v>3.53</v>
      </c>
      <c r="H94" s="143" t="s">
        <v>31</v>
      </c>
      <c r="I94" s="143" t="s">
        <v>236</v>
      </c>
      <c r="J94" s="143" t="s">
        <v>33</v>
      </c>
      <c r="K94" s="143"/>
      <c r="L94" s="144"/>
    </row>
    <row r="95" spans="1:12" ht="12.75" hidden="1">
      <c r="A95" s="172">
        <v>2378</v>
      </c>
      <c r="B95" s="140">
        <f t="shared" si="0"/>
      </c>
      <c r="C95" s="143" t="s">
        <v>30</v>
      </c>
      <c r="D95" s="173">
        <v>266.07</v>
      </c>
      <c r="E95" s="174">
        <f t="shared" si="2"/>
        <v>276.73</v>
      </c>
      <c r="F95" s="175" t="s">
        <v>34</v>
      </c>
      <c r="G95" s="143">
        <v>5.33</v>
      </c>
      <c r="H95" s="143" t="s">
        <v>31</v>
      </c>
      <c r="I95" s="143" t="s">
        <v>315</v>
      </c>
      <c r="J95" s="143" t="s">
        <v>33</v>
      </c>
      <c r="K95" s="143"/>
      <c r="L95" s="144"/>
    </row>
    <row r="96" spans="1:12" ht="12.75" hidden="1">
      <c r="A96" s="172">
        <v>2450</v>
      </c>
      <c r="B96" s="140">
        <f aca="true" t="shared" si="3" ref="B96:B159">IF(G96=$D$8,IF(D96&lt;$E$21,IF(I96&lt;&gt;0,1,""),""),"")</f>
      </c>
      <c r="C96" s="143" t="s">
        <v>30</v>
      </c>
      <c r="D96" s="173">
        <v>266.07</v>
      </c>
      <c r="E96" s="174">
        <f t="shared" si="2"/>
        <v>280.05</v>
      </c>
      <c r="F96" s="175" t="s">
        <v>34</v>
      </c>
      <c r="G96" s="143">
        <v>6.99</v>
      </c>
      <c r="H96" s="143" t="s">
        <v>31</v>
      </c>
      <c r="I96" s="143" t="s">
        <v>359</v>
      </c>
      <c r="J96" s="143" t="s">
        <v>33</v>
      </c>
      <c r="K96" s="143"/>
      <c r="L96" s="144"/>
    </row>
    <row r="97" spans="1:12" ht="12.75" hidden="1">
      <c r="A97" s="176" t="s">
        <v>755</v>
      </c>
      <c r="B97" s="140">
        <f t="shared" si="3"/>
      </c>
      <c r="C97" s="143" t="s">
        <v>30</v>
      </c>
      <c r="D97" s="177">
        <v>259.3</v>
      </c>
      <c r="E97" s="174">
        <f t="shared" si="2"/>
        <v>270.7</v>
      </c>
      <c r="F97" s="175" t="s">
        <v>34</v>
      </c>
      <c r="G97" s="177">
        <v>5.7</v>
      </c>
      <c r="H97" s="143" t="s">
        <v>31</v>
      </c>
      <c r="I97" s="143"/>
      <c r="J97" s="143" t="s">
        <v>33</v>
      </c>
      <c r="K97" s="143"/>
      <c r="L97" s="144"/>
    </row>
    <row r="98" spans="1:12" ht="12.75" hidden="1">
      <c r="A98" s="176" t="s">
        <v>678</v>
      </c>
      <c r="B98" s="140">
        <f t="shared" si="3"/>
      </c>
      <c r="C98" s="143" t="s">
        <v>30</v>
      </c>
      <c r="D98" s="177">
        <v>255</v>
      </c>
      <c r="E98" s="174">
        <f t="shared" si="2"/>
        <v>265</v>
      </c>
      <c r="F98" s="175" t="s">
        <v>34</v>
      </c>
      <c r="G98" s="177">
        <v>5</v>
      </c>
      <c r="H98" s="143" t="s">
        <v>31</v>
      </c>
      <c r="I98" s="143"/>
      <c r="J98" s="143" t="s">
        <v>33</v>
      </c>
      <c r="K98" s="143"/>
      <c r="L98" s="144"/>
    </row>
    <row r="99" spans="1:12" ht="12.75" hidden="1">
      <c r="A99" s="176" t="s">
        <v>896</v>
      </c>
      <c r="B99" s="140">
        <f t="shared" si="3"/>
      </c>
      <c r="C99" s="143" t="s">
        <v>30</v>
      </c>
      <c r="D99" s="177">
        <v>255</v>
      </c>
      <c r="E99" s="174">
        <f t="shared" si="2"/>
        <v>263</v>
      </c>
      <c r="F99" s="175" t="s">
        <v>34</v>
      </c>
      <c r="G99" s="177">
        <v>4</v>
      </c>
      <c r="H99" s="143" t="s">
        <v>31</v>
      </c>
      <c r="I99" s="143"/>
      <c r="J99" s="143" t="s">
        <v>33</v>
      </c>
      <c r="K99" s="143"/>
      <c r="L99" s="144"/>
    </row>
    <row r="100" spans="1:12" ht="12.75" hidden="1">
      <c r="A100" s="172">
        <v>2274</v>
      </c>
      <c r="B100" s="140">
        <f t="shared" si="3"/>
      </c>
      <c r="C100" s="143" t="s">
        <v>30</v>
      </c>
      <c r="D100" s="173">
        <v>253.59</v>
      </c>
      <c r="E100" s="174">
        <f t="shared" si="2"/>
        <v>260.65</v>
      </c>
      <c r="F100" s="175" t="s">
        <v>34</v>
      </c>
      <c r="G100" s="173">
        <v>3.53</v>
      </c>
      <c r="H100" s="143" t="s">
        <v>31</v>
      </c>
      <c r="I100" s="143" t="s">
        <v>235</v>
      </c>
      <c r="J100" s="143" t="s">
        <v>33</v>
      </c>
      <c r="K100" s="143"/>
      <c r="L100" s="144"/>
    </row>
    <row r="101" spans="1:12" ht="12.75" hidden="1">
      <c r="A101" s="172">
        <v>2377</v>
      </c>
      <c r="B101" s="140">
        <f t="shared" si="3"/>
      </c>
      <c r="C101" s="143" t="s">
        <v>30</v>
      </c>
      <c r="D101" s="173">
        <v>253.37</v>
      </c>
      <c r="E101" s="174">
        <f t="shared" si="2"/>
        <v>264.03000000000003</v>
      </c>
      <c r="F101" s="175" t="s">
        <v>34</v>
      </c>
      <c r="G101" s="143">
        <v>5.33</v>
      </c>
      <c r="H101" s="143" t="s">
        <v>31</v>
      </c>
      <c r="I101" s="143" t="s">
        <v>314</v>
      </c>
      <c r="J101" s="143" t="s">
        <v>33</v>
      </c>
      <c r="K101" s="143"/>
      <c r="L101" s="144"/>
    </row>
    <row r="102" spans="1:12" ht="12.75" hidden="1">
      <c r="A102" s="172">
        <v>2449</v>
      </c>
      <c r="B102" s="140">
        <f t="shared" si="3"/>
      </c>
      <c r="C102" s="143" t="s">
        <v>30</v>
      </c>
      <c r="D102" s="173">
        <v>253.37</v>
      </c>
      <c r="E102" s="174">
        <f t="shared" si="2"/>
        <v>267.35</v>
      </c>
      <c r="F102" s="175" t="s">
        <v>34</v>
      </c>
      <c r="G102" s="143">
        <v>6.99</v>
      </c>
      <c r="H102" s="143" t="s">
        <v>31</v>
      </c>
      <c r="I102" s="143" t="s">
        <v>358</v>
      </c>
      <c r="J102" s="143" t="s">
        <v>33</v>
      </c>
      <c r="K102" s="143"/>
      <c r="L102" s="144"/>
    </row>
    <row r="103" spans="1:12" ht="12.75" hidden="1">
      <c r="A103" s="172">
        <v>2178</v>
      </c>
      <c r="B103" s="140">
        <f t="shared" si="3"/>
      </c>
      <c r="C103" s="143" t="s">
        <v>30</v>
      </c>
      <c r="D103" s="173">
        <v>247.32</v>
      </c>
      <c r="E103" s="174">
        <f t="shared" si="2"/>
        <v>252.56</v>
      </c>
      <c r="F103" s="175" t="s">
        <v>34</v>
      </c>
      <c r="G103" s="173">
        <v>2.62</v>
      </c>
      <c r="H103" s="143" t="s">
        <v>31</v>
      </c>
      <c r="I103" s="147" t="s">
        <v>161</v>
      </c>
      <c r="J103" s="150" t="s">
        <v>33</v>
      </c>
      <c r="K103" s="147"/>
      <c r="L103" s="144"/>
    </row>
    <row r="104" spans="1:12" ht="12.75" hidden="1">
      <c r="A104" s="172">
        <v>2273</v>
      </c>
      <c r="B104" s="140">
        <f t="shared" si="3"/>
      </c>
      <c r="C104" s="143" t="s">
        <v>30</v>
      </c>
      <c r="D104" s="173">
        <v>247.24</v>
      </c>
      <c r="E104" s="174">
        <f t="shared" si="2"/>
        <v>254.3</v>
      </c>
      <c r="F104" s="175" t="s">
        <v>34</v>
      </c>
      <c r="G104" s="173">
        <v>3.53</v>
      </c>
      <c r="H104" s="143" t="s">
        <v>31</v>
      </c>
      <c r="I104" s="143" t="s">
        <v>234</v>
      </c>
      <c r="J104" s="143" t="s">
        <v>33</v>
      </c>
      <c r="K104" s="143"/>
      <c r="L104" s="144"/>
    </row>
    <row r="105" spans="1:12" ht="12.75" hidden="1">
      <c r="A105" s="172">
        <v>2376</v>
      </c>
      <c r="B105" s="140">
        <f t="shared" si="3"/>
      </c>
      <c r="C105" s="143" t="s">
        <v>30</v>
      </c>
      <c r="D105" s="173">
        <v>247.02</v>
      </c>
      <c r="E105" s="174">
        <f t="shared" si="2"/>
        <v>257.68</v>
      </c>
      <c r="F105" s="175" t="s">
        <v>34</v>
      </c>
      <c r="G105" s="143">
        <v>5.33</v>
      </c>
      <c r="H105" s="143" t="s">
        <v>31</v>
      </c>
      <c r="I105" s="143" t="s">
        <v>313</v>
      </c>
      <c r="J105" s="143" t="s">
        <v>33</v>
      </c>
      <c r="K105" s="143"/>
      <c r="L105" s="144"/>
    </row>
    <row r="106" spans="1:12" ht="12.75" hidden="1">
      <c r="A106" s="172">
        <v>6344</v>
      </c>
      <c r="B106" s="140">
        <f t="shared" si="3"/>
      </c>
      <c r="C106" s="143" t="s">
        <v>30</v>
      </c>
      <c r="D106" s="173">
        <v>245</v>
      </c>
      <c r="E106" s="174">
        <f t="shared" si="2"/>
        <v>251</v>
      </c>
      <c r="F106" s="175"/>
      <c r="G106" s="173">
        <v>3</v>
      </c>
      <c r="H106" s="143" t="s">
        <v>31</v>
      </c>
      <c r="I106" s="147"/>
      <c r="J106" s="150" t="s">
        <v>33</v>
      </c>
      <c r="K106" s="147"/>
      <c r="L106" s="144" t="s">
        <v>418</v>
      </c>
    </row>
    <row r="107" spans="1:12" ht="12.75" hidden="1">
      <c r="A107" s="172">
        <v>2177</v>
      </c>
      <c r="B107" s="140">
        <f t="shared" si="3"/>
      </c>
      <c r="C107" s="143" t="s">
        <v>30</v>
      </c>
      <c r="D107" s="173">
        <v>240.97</v>
      </c>
      <c r="E107" s="174">
        <f t="shared" si="2"/>
        <v>246.21</v>
      </c>
      <c r="F107" s="175" t="s">
        <v>34</v>
      </c>
      <c r="G107" s="173">
        <v>2.62</v>
      </c>
      <c r="H107" s="143" t="s">
        <v>31</v>
      </c>
      <c r="I107" s="147" t="s">
        <v>160</v>
      </c>
      <c r="J107" s="150" t="s">
        <v>33</v>
      </c>
      <c r="K107" s="147"/>
      <c r="L107" s="144"/>
    </row>
    <row r="108" spans="1:12" ht="12.75" hidden="1">
      <c r="A108" s="172">
        <v>2272</v>
      </c>
      <c r="B108" s="140">
        <f t="shared" si="3"/>
      </c>
      <c r="C108" s="143" t="s">
        <v>30</v>
      </c>
      <c r="D108" s="173">
        <v>240.89</v>
      </c>
      <c r="E108" s="174">
        <f t="shared" si="2"/>
        <v>247.95</v>
      </c>
      <c r="F108" s="175" t="s">
        <v>34</v>
      </c>
      <c r="G108" s="173">
        <v>3.53</v>
      </c>
      <c r="H108" s="143" t="s">
        <v>31</v>
      </c>
      <c r="I108" s="143" t="s">
        <v>233</v>
      </c>
      <c r="J108" s="143" t="s">
        <v>33</v>
      </c>
      <c r="K108" s="143"/>
      <c r="L108" s="144"/>
    </row>
    <row r="109" spans="1:12" ht="12.75" hidden="1">
      <c r="A109" s="172">
        <v>2375</v>
      </c>
      <c r="B109" s="140">
        <f t="shared" si="3"/>
      </c>
      <c r="C109" s="143" t="s">
        <v>30</v>
      </c>
      <c r="D109" s="173">
        <v>240.67</v>
      </c>
      <c r="E109" s="174">
        <f t="shared" si="2"/>
        <v>251.32999999999998</v>
      </c>
      <c r="F109" s="175" t="s">
        <v>34</v>
      </c>
      <c r="G109" s="143">
        <v>5.33</v>
      </c>
      <c r="H109" s="143" t="s">
        <v>31</v>
      </c>
      <c r="I109" s="143" t="s">
        <v>312</v>
      </c>
      <c r="J109" s="143" t="s">
        <v>33</v>
      </c>
      <c r="K109" s="143"/>
      <c r="L109" s="144"/>
    </row>
    <row r="110" spans="1:12" ht="12.75" hidden="1">
      <c r="A110" s="172">
        <v>2448</v>
      </c>
      <c r="B110" s="140">
        <f t="shared" si="3"/>
      </c>
      <c r="C110" s="143" t="s">
        <v>30</v>
      </c>
      <c r="D110" s="173">
        <v>240.67</v>
      </c>
      <c r="E110" s="174">
        <f t="shared" si="2"/>
        <v>254.64999999999998</v>
      </c>
      <c r="F110" s="175" t="s">
        <v>34</v>
      </c>
      <c r="G110" s="143">
        <v>6.99</v>
      </c>
      <c r="H110" s="143" t="s">
        <v>31</v>
      </c>
      <c r="I110" s="143" t="s">
        <v>357</v>
      </c>
      <c r="J110" s="143" t="s">
        <v>33</v>
      </c>
      <c r="K110" s="143"/>
      <c r="L110" s="144"/>
    </row>
    <row r="111" spans="1:12" ht="12.75" hidden="1">
      <c r="A111" s="172">
        <v>1247</v>
      </c>
      <c r="B111" s="140">
        <f t="shared" si="3"/>
      </c>
      <c r="C111" s="143" t="s">
        <v>30</v>
      </c>
      <c r="D111" s="173">
        <v>240</v>
      </c>
      <c r="E111" s="174">
        <f t="shared" si="2"/>
        <v>261</v>
      </c>
      <c r="F111" s="175" t="s">
        <v>34</v>
      </c>
      <c r="G111" s="173">
        <v>10.5</v>
      </c>
      <c r="H111" s="143" t="s">
        <v>31</v>
      </c>
      <c r="I111" s="143"/>
      <c r="J111" s="143" t="s">
        <v>33</v>
      </c>
      <c r="K111" s="143">
        <v>1</v>
      </c>
      <c r="L111" s="144">
        <v>1247</v>
      </c>
    </row>
    <row r="112" spans="1:12" ht="12.75" hidden="1">
      <c r="A112" s="172">
        <v>6166</v>
      </c>
      <c r="B112" s="140">
        <f t="shared" si="3"/>
      </c>
      <c r="C112" s="143" t="s">
        <v>30</v>
      </c>
      <c r="D112" s="173">
        <v>237</v>
      </c>
      <c r="E112" s="174">
        <f t="shared" si="2"/>
        <v>243</v>
      </c>
      <c r="F112" s="175" t="s">
        <v>34</v>
      </c>
      <c r="G112" s="173">
        <v>3</v>
      </c>
      <c r="H112" s="143" t="s">
        <v>31</v>
      </c>
      <c r="I112" s="143"/>
      <c r="J112" s="143" t="s">
        <v>33</v>
      </c>
      <c r="K112" s="143">
        <v>1</v>
      </c>
      <c r="L112" s="144">
        <v>2449</v>
      </c>
    </row>
    <row r="113" spans="1:12" ht="12.75" hidden="1">
      <c r="A113" s="172">
        <v>2176</v>
      </c>
      <c r="B113" s="140">
        <f t="shared" si="3"/>
      </c>
      <c r="C113" s="143" t="s">
        <v>30</v>
      </c>
      <c r="D113" s="173">
        <v>234.62</v>
      </c>
      <c r="E113" s="174">
        <f t="shared" si="2"/>
        <v>239.86</v>
      </c>
      <c r="F113" s="175" t="s">
        <v>34</v>
      </c>
      <c r="G113" s="173">
        <v>2.62</v>
      </c>
      <c r="H113" s="143" t="s">
        <v>31</v>
      </c>
      <c r="I113" s="147" t="s">
        <v>159</v>
      </c>
      <c r="J113" s="150" t="s">
        <v>33</v>
      </c>
      <c r="K113" s="147"/>
      <c r="L113" s="144"/>
    </row>
    <row r="114" spans="1:12" ht="12.75" hidden="1">
      <c r="A114" s="172">
        <v>2271</v>
      </c>
      <c r="B114" s="140">
        <f t="shared" si="3"/>
      </c>
      <c r="C114" s="143" t="s">
        <v>30</v>
      </c>
      <c r="D114" s="173">
        <v>234.54</v>
      </c>
      <c r="E114" s="174">
        <f t="shared" si="2"/>
        <v>241.6</v>
      </c>
      <c r="F114" s="175" t="s">
        <v>34</v>
      </c>
      <c r="G114" s="173">
        <v>3.53</v>
      </c>
      <c r="H114" s="143" t="s">
        <v>31</v>
      </c>
      <c r="I114" s="143" t="s">
        <v>232</v>
      </c>
      <c r="J114" s="143" t="s">
        <v>33</v>
      </c>
      <c r="K114" s="143"/>
      <c r="L114" s="144"/>
    </row>
    <row r="115" spans="1:12" ht="12.75" hidden="1">
      <c r="A115" s="172">
        <v>2374</v>
      </c>
      <c r="B115" s="140">
        <f t="shared" si="3"/>
      </c>
      <c r="C115" s="143" t="s">
        <v>30</v>
      </c>
      <c r="D115" s="173">
        <v>234.32</v>
      </c>
      <c r="E115" s="174">
        <f t="shared" si="2"/>
        <v>244.98</v>
      </c>
      <c r="F115" s="175" t="s">
        <v>34</v>
      </c>
      <c r="G115" s="173">
        <v>5.33</v>
      </c>
      <c r="H115" s="143" t="s">
        <v>31</v>
      </c>
      <c r="I115" s="143" t="s">
        <v>311</v>
      </c>
      <c r="J115" s="143" t="s">
        <v>33</v>
      </c>
      <c r="K115" s="143"/>
      <c r="L115" s="144"/>
    </row>
    <row r="116" spans="1:12" ht="12.75" hidden="1">
      <c r="A116" s="172">
        <v>5045</v>
      </c>
      <c r="B116" s="140">
        <f t="shared" si="3"/>
      </c>
      <c r="C116" s="143" t="s">
        <v>30</v>
      </c>
      <c r="D116" s="173">
        <v>233</v>
      </c>
      <c r="E116" s="174">
        <f t="shared" si="2"/>
        <v>241</v>
      </c>
      <c r="F116" s="175" t="s">
        <v>34</v>
      </c>
      <c r="G116" s="173">
        <v>4</v>
      </c>
      <c r="H116" s="143" t="s">
        <v>31</v>
      </c>
      <c r="I116" s="143"/>
      <c r="J116" s="143" t="s">
        <v>33</v>
      </c>
      <c r="K116" s="143">
        <v>1</v>
      </c>
      <c r="L116" s="144">
        <v>7162</v>
      </c>
    </row>
    <row r="117" spans="1:12" ht="12.75" hidden="1">
      <c r="A117" s="176" t="s">
        <v>895</v>
      </c>
      <c r="B117" s="140">
        <f t="shared" si="3"/>
      </c>
      <c r="C117" s="143" t="s">
        <v>30</v>
      </c>
      <c r="D117" s="177">
        <v>233</v>
      </c>
      <c r="E117" s="174">
        <f t="shared" si="2"/>
        <v>239</v>
      </c>
      <c r="F117" s="175" t="s">
        <v>34</v>
      </c>
      <c r="G117" s="177">
        <v>3</v>
      </c>
      <c r="H117" s="143" t="s">
        <v>31</v>
      </c>
      <c r="I117" s="143"/>
      <c r="J117" s="143" t="s">
        <v>33</v>
      </c>
      <c r="K117" s="143"/>
      <c r="L117" s="144"/>
    </row>
    <row r="118" spans="1:12" ht="12.75" hidden="1">
      <c r="A118" s="176" t="s">
        <v>865</v>
      </c>
      <c r="B118" s="140">
        <f t="shared" si="3"/>
      </c>
      <c r="C118" s="143" t="s">
        <v>30</v>
      </c>
      <c r="D118" s="177">
        <v>230</v>
      </c>
      <c r="E118" s="174">
        <f t="shared" si="2"/>
        <v>236</v>
      </c>
      <c r="F118" s="175" t="s">
        <v>34</v>
      </c>
      <c r="G118" s="177">
        <v>3</v>
      </c>
      <c r="H118" s="143" t="s">
        <v>31</v>
      </c>
      <c r="I118" s="143"/>
      <c r="J118" s="143" t="s">
        <v>33</v>
      </c>
      <c r="K118" s="143"/>
      <c r="L118" s="144"/>
    </row>
    <row r="119" spans="1:12" ht="12.75" hidden="1">
      <c r="A119" s="172">
        <v>2175</v>
      </c>
      <c r="B119" s="140">
        <f t="shared" si="3"/>
      </c>
      <c r="C119" s="143" t="s">
        <v>30</v>
      </c>
      <c r="D119" s="173">
        <v>228.27</v>
      </c>
      <c r="E119" s="174">
        <f t="shared" si="2"/>
        <v>233.51000000000002</v>
      </c>
      <c r="F119" s="175" t="s">
        <v>34</v>
      </c>
      <c r="G119" s="173">
        <v>2.62</v>
      </c>
      <c r="H119" s="143" t="s">
        <v>31</v>
      </c>
      <c r="I119" s="147" t="s">
        <v>158</v>
      </c>
      <c r="J119" s="150" t="s">
        <v>33</v>
      </c>
      <c r="K119" s="147"/>
      <c r="L119" s="144"/>
    </row>
    <row r="120" spans="1:12" ht="12.75" hidden="1">
      <c r="A120" s="172">
        <v>2270</v>
      </c>
      <c r="B120" s="140">
        <f t="shared" si="3"/>
      </c>
      <c r="C120" s="143" t="s">
        <v>30</v>
      </c>
      <c r="D120" s="173">
        <v>228.19</v>
      </c>
      <c r="E120" s="174">
        <f t="shared" si="2"/>
        <v>235.25</v>
      </c>
      <c r="F120" s="175" t="s">
        <v>34</v>
      </c>
      <c r="G120" s="173">
        <v>3.53</v>
      </c>
      <c r="H120" s="143" t="s">
        <v>31</v>
      </c>
      <c r="I120" s="143" t="s">
        <v>231</v>
      </c>
      <c r="J120" s="143" t="s">
        <v>33</v>
      </c>
      <c r="K120" s="143"/>
      <c r="L120" s="144"/>
    </row>
    <row r="121" spans="1:12" ht="12.75" hidden="1">
      <c r="A121" s="172">
        <v>2373</v>
      </c>
      <c r="B121" s="140">
        <f t="shared" si="3"/>
      </c>
      <c r="C121" s="143" t="s">
        <v>30</v>
      </c>
      <c r="D121" s="173">
        <v>227.97</v>
      </c>
      <c r="E121" s="174">
        <f t="shared" si="2"/>
        <v>238.63</v>
      </c>
      <c r="F121" s="175" t="s">
        <v>34</v>
      </c>
      <c r="G121" s="173">
        <v>5.33</v>
      </c>
      <c r="H121" s="143" t="s">
        <v>31</v>
      </c>
      <c r="I121" s="143" t="s">
        <v>310</v>
      </c>
      <c r="J121" s="143" t="s">
        <v>33</v>
      </c>
      <c r="K121" s="143"/>
      <c r="L121" s="144"/>
    </row>
    <row r="122" spans="1:12" ht="12.75" hidden="1">
      <c r="A122" s="172">
        <v>2447</v>
      </c>
      <c r="B122" s="140">
        <f t="shared" si="3"/>
      </c>
      <c r="C122" s="143" t="s">
        <v>30</v>
      </c>
      <c r="D122" s="173">
        <v>227.97</v>
      </c>
      <c r="E122" s="174">
        <f t="shared" si="2"/>
        <v>241.95</v>
      </c>
      <c r="F122" s="175" t="s">
        <v>34</v>
      </c>
      <c r="G122" s="143">
        <v>6.99</v>
      </c>
      <c r="H122" s="143" t="s">
        <v>31</v>
      </c>
      <c r="I122" s="143" t="s">
        <v>356</v>
      </c>
      <c r="J122" s="143" t="s">
        <v>33</v>
      </c>
      <c r="K122" s="143"/>
      <c r="L122" s="144"/>
    </row>
    <row r="123" spans="1:12" ht="12.75" hidden="1">
      <c r="A123" s="172">
        <v>6936</v>
      </c>
      <c r="B123" s="140">
        <f t="shared" si="3"/>
      </c>
      <c r="C123" s="143" t="s">
        <v>30</v>
      </c>
      <c r="D123" s="173">
        <v>226.32</v>
      </c>
      <c r="E123" s="173">
        <v>241.5</v>
      </c>
      <c r="F123" s="175" t="s">
        <v>34</v>
      </c>
      <c r="G123" s="173">
        <v>7.59</v>
      </c>
      <c r="H123" s="143" t="s">
        <v>31</v>
      </c>
      <c r="I123" s="152" t="s">
        <v>34</v>
      </c>
      <c r="J123" s="143" t="s">
        <v>33</v>
      </c>
      <c r="K123" s="143" t="s">
        <v>425</v>
      </c>
      <c r="L123" s="144"/>
    </row>
    <row r="124" spans="1:12" ht="12.75" hidden="1">
      <c r="A124" s="172">
        <v>2174</v>
      </c>
      <c r="B124" s="140">
        <f t="shared" si="3"/>
      </c>
      <c r="C124" s="143" t="s">
        <v>30</v>
      </c>
      <c r="D124" s="173">
        <v>221.92</v>
      </c>
      <c r="E124" s="174">
        <f aca="true" t="shared" si="4" ref="E124:E132">D124+(G124*2)</f>
        <v>227.16</v>
      </c>
      <c r="F124" s="175" t="s">
        <v>34</v>
      </c>
      <c r="G124" s="173">
        <v>2.62</v>
      </c>
      <c r="H124" s="143" t="s">
        <v>31</v>
      </c>
      <c r="I124" s="147" t="s">
        <v>157</v>
      </c>
      <c r="J124" s="150" t="s">
        <v>33</v>
      </c>
      <c r="K124" s="147"/>
      <c r="L124" s="144"/>
    </row>
    <row r="125" spans="1:12" ht="12.75" hidden="1">
      <c r="A125" s="172">
        <v>2269</v>
      </c>
      <c r="B125" s="140">
        <f t="shared" si="3"/>
      </c>
      <c r="C125" s="143" t="s">
        <v>30</v>
      </c>
      <c r="D125" s="173">
        <v>221.84</v>
      </c>
      <c r="E125" s="174">
        <f t="shared" si="4"/>
        <v>228.9</v>
      </c>
      <c r="F125" s="175" t="s">
        <v>34</v>
      </c>
      <c r="G125" s="173">
        <v>3.53</v>
      </c>
      <c r="H125" s="143" t="s">
        <v>31</v>
      </c>
      <c r="I125" s="143" t="s">
        <v>230</v>
      </c>
      <c r="J125" s="143" t="s">
        <v>33</v>
      </c>
      <c r="K125" s="143"/>
      <c r="L125" s="144"/>
    </row>
    <row r="126" spans="1:12" ht="12.75" hidden="1">
      <c r="A126" s="172">
        <v>2372</v>
      </c>
      <c r="B126" s="140">
        <f t="shared" si="3"/>
      </c>
      <c r="C126" s="143" t="s">
        <v>30</v>
      </c>
      <c r="D126" s="173">
        <v>221.62</v>
      </c>
      <c r="E126" s="174">
        <f t="shared" si="4"/>
        <v>232.28</v>
      </c>
      <c r="F126" s="175" t="s">
        <v>34</v>
      </c>
      <c r="G126" s="143">
        <v>5.33</v>
      </c>
      <c r="H126" s="143" t="s">
        <v>31</v>
      </c>
      <c r="I126" s="143" t="s">
        <v>309</v>
      </c>
      <c r="J126" s="143" t="s">
        <v>33</v>
      </c>
      <c r="K126" s="143"/>
      <c r="L126" s="144"/>
    </row>
    <row r="127" spans="1:12" ht="12.75" hidden="1">
      <c r="A127" s="176" t="s">
        <v>760</v>
      </c>
      <c r="B127" s="140">
        <f t="shared" si="3"/>
      </c>
      <c r="C127" s="143" t="s">
        <v>30</v>
      </c>
      <c r="D127" s="177">
        <v>219.3</v>
      </c>
      <c r="E127" s="174">
        <f t="shared" si="4"/>
        <v>230.70000000000002</v>
      </c>
      <c r="F127" s="175" t="s">
        <v>34</v>
      </c>
      <c r="G127" s="177">
        <v>5.7</v>
      </c>
      <c r="H127" s="143" t="s">
        <v>31</v>
      </c>
      <c r="I127" s="143"/>
      <c r="J127" s="143" t="s">
        <v>33</v>
      </c>
      <c r="K127" s="143"/>
      <c r="L127" s="144"/>
    </row>
    <row r="128" spans="1:12" ht="12.75" hidden="1">
      <c r="A128" s="172">
        <v>2173</v>
      </c>
      <c r="B128" s="140">
        <f t="shared" si="3"/>
      </c>
      <c r="C128" s="143" t="s">
        <v>30</v>
      </c>
      <c r="D128" s="173">
        <v>215.57</v>
      </c>
      <c r="E128" s="174">
        <f t="shared" si="4"/>
        <v>220.81</v>
      </c>
      <c r="F128" s="175" t="s">
        <v>34</v>
      </c>
      <c r="G128" s="173">
        <v>2.62</v>
      </c>
      <c r="H128" s="143" t="s">
        <v>31</v>
      </c>
      <c r="I128" s="147" t="s">
        <v>156</v>
      </c>
      <c r="J128" s="150" t="s">
        <v>33</v>
      </c>
      <c r="K128" s="147"/>
      <c r="L128" s="144"/>
    </row>
    <row r="129" spans="1:12" ht="12.75" hidden="1">
      <c r="A129" s="172">
        <v>2268</v>
      </c>
      <c r="B129" s="140">
        <f t="shared" si="3"/>
      </c>
      <c r="C129" s="143" t="s">
        <v>30</v>
      </c>
      <c r="D129" s="173">
        <v>215.49</v>
      </c>
      <c r="E129" s="174">
        <f t="shared" si="4"/>
        <v>222.55</v>
      </c>
      <c r="F129" s="175" t="s">
        <v>34</v>
      </c>
      <c r="G129" s="173">
        <v>3.53</v>
      </c>
      <c r="H129" s="143" t="s">
        <v>31</v>
      </c>
      <c r="I129" s="143" t="s">
        <v>229</v>
      </c>
      <c r="J129" s="143" t="s">
        <v>33</v>
      </c>
      <c r="K129" s="143"/>
      <c r="L129" s="144"/>
    </row>
    <row r="130" spans="1:12" ht="12.75" hidden="1">
      <c r="A130" s="172">
        <v>2371</v>
      </c>
      <c r="B130" s="140">
        <f t="shared" si="3"/>
      </c>
      <c r="C130" s="143" t="s">
        <v>30</v>
      </c>
      <c r="D130" s="173">
        <v>215.27</v>
      </c>
      <c r="E130" s="174">
        <f t="shared" si="4"/>
        <v>225.93</v>
      </c>
      <c r="F130" s="175" t="s">
        <v>34</v>
      </c>
      <c r="G130" s="143">
        <v>5.33</v>
      </c>
      <c r="H130" s="143" t="s">
        <v>31</v>
      </c>
      <c r="I130" s="143" t="s">
        <v>308</v>
      </c>
      <c r="J130" s="143" t="s">
        <v>33</v>
      </c>
      <c r="K130" s="143"/>
      <c r="L130" s="144"/>
    </row>
    <row r="131" spans="1:12" ht="12.75" hidden="1">
      <c r="A131" s="172">
        <v>2446</v>
      </c>
      <c r="B131" s="140">
        <f t="shared" si="3"/>
      </c>
      <c r="C131" s="143" t="s">
        <v>30</v>
      </c>
      <c r="D131" s="173">
        <v>215.27</v>
      </c>
      <c r="E131" s="174">
        <f t="shared" si="4"/>
        <v>229.25</v>
      </c>
      <c r="F131" s="175" t="s">
        <v>34</v>
      </c>
      <c r="G131" s="143">
        <v>6.99</v>
      </c>
      <c r="H131" s="143" t="s">
        <v>31</v>
      </c>
      <c r="I131" s="143" t="s">
        <v>355</v>
      </c>
      <c r="J131" s="143" t="s">
        <v>33</v>
      </c>
      <c r="K131" s="143"/>
      <c r="L131" s="144"/>
    </row>
    <row r="132" spans="1:12" ht="12.75" hidden="1">
      <c r="A132" s="172">
        <v>2424</v>
      </c>
      <c r="B132" s="140">
        <f t="shared" si="3"/>
      </c>
      <c r="C132" s="143" t="s">
        <v>30</v>
      </c>
      <c r="D132" s="173">
        <v>210.5</v>
      </c>
      <c r="E132" s="174">
        <f t="shared" si="4"/>
        <v>224.48</v>
      </c>
      <c r="F132" s="175" t="s">
        <v>34</v>
      </c>
      <c r="G132" s="143">
        <v>6.99</v>
      </c>
      <c r="H132" s="143" t="s">
        <v>31</v>
      </c>
      <c r="I132" s="143" t="s">
        <v>335</v>
      </c>
      <c r="J132" s="143" t="s">
        <v>33</v>
      </c>
      <c r="K132" s="143"/>
      <c r="L132" s="144"/>
    </row>
    <row r="133" spans="1:12" ht="12.75" hidden="1">
      <c r="A133" s="172">
        <v>4358</v>
      </c>
      <c r="B133" s="140">
        <f t="shared" si="3"/>
      </c>
      <c r="C133" s="143" t="s">
        <v>30</v>
      </c>
      <c r="D133" s="173">
        <v>209.8</v>
      </c>
      <c r="E133" s="173">
        <v>226.8</v>
      </c>
      <c r="F133" s="175" t="s">
        <v>34</v>
      </c>
      <c r="G133" s="173">
        <v>8.5</v>
      </c>
      <c r="H133" s="143" t="s">
        <v>31</v>
      </c>
      <c r="I133" s="152" t="s">
        <v>34</v>
      </c>
      <c r="J133" s="143" t="s">
        <v>33</v>
      </c>
      <c r="K133" s="143" t="s">
        <v>405</v>
      </c>
      <c r="L133" s="144"/>
    </row>
    <row r="134" spans="1:12" ht="12.75" hidden="1">
      <c r="A134" s="176" t="s">
        <v>740</v>
      </c>
      <c r="B134" s="140">
        <f t="shared" si="3"/>
      </c>
      <c r="C134" s="143" t="s">
        <v>30</v>
      </c>
      <c r="D134" s="177">
        <v>209.3</v>
      </c>
      <c r="E134" s="174">
        <f aca="true" t="shared" si="5" ref="E134:E139">D134+(G134*2)</f>
        <v>220.70000000000002</v>
      </c>
      <c r="F134" s="175" t="s">
        <v>34</v>
      </c>
      <c r="G134" s="177">
        <v>5.7</v>
      </c>
      <c r="H134" s="143" t="s">
        <v>31</v>
      </c>
      <c r="I134" s="152" t="s">
        <v>34</v>
      </c>
      <c r="J134" s="143" t="s">
        <v>33</v>
      </c>
      <c r="K134" s="143"/>
      <c r="L134" s="144"/>
    </row>
    <row r="135" spans="1:12" ht="12.75" hidden="1">
      <c r="A135" s="172">
        <v>2172</v>
      </c>
      <c r="B135" s="140">
        <f t="shared" si="3"/>
      </c>
      <c r="C135" s="143" t="s">
        <v>30</v>
      </c>
      <c r="D135" s="173">
        <v>209.22</v>
      </c>
      <c r="E135" s="174">
        <f t="shared" si="5"/>
        <v>214.46</v>
      </c>
      <c r="F135" s="175" t="s">
        <v>34</v>
      </c>
      <c r="G135" s="173">
        <v>2.62</v>
      </c>
      <c r="H135" s="143" t="s">
        <v>31</v>
      </c>
      <c r="I135" s="147" t="s">
        <v>155</v>
      </c>
      <c r="J135" s="150" t="s">
        <v>33</v>
      </c>
      <c r="K135" s="147"/>
      <c r="L135" s="144"/>
    </row>
    <row r="136" spans="1:12" ht="12.75" hidden="1">
      <c r="A136" s="172">
        <v>2267</v>
      </c>
      <c r="B136" s="140">
        <f t="shared" si="3"/>
      </c>
      <c r="C136" s="143" t="s">
        <v>30</v>
      </c>
      <c r="D136" s="173">
        <v>209.14</v>
      </c>
      <c r="E136" s="174">
        <f t="shared" si="5"/>
        <v>216.2</v>
      </c>
      <c r="F136" s="175" t="s">
        <v>34</v>
      </c>
      <c r="G136" s="173">
        <v>3.53</v>
      </c>
      <c r="H136" s="143" t="s">
        <v>31</v>
      </c>
      <c r="I136" s="143" t="s">
        <v>228</v>
      </c>
      <c r="J136" s="143" t="s">
        <v>33</v>
      </c>
      <c r="K136" s="143"/>
      <c r="L136" s="144"/>
    </row>
    <row r="137" spans="1:12" ht="12.75" hidden="1">
      <c r="A137" s="172">
        <v>2370</v>
      </c>
      <c r="B137" s="140">
        <f t="shared" si="3"/>
      </c>
      <c r="C137" s="143" t="s">
        <v>30</v>
      </c>
      <c r="D137" s="173">
        <v>208.92</v>
      </c>
      <c r="E137" s="174">
        <f t="shared" si="5"/>
        <v>219.57999999999998</v>
      </c>
      <c r="F137" s="175" t="s">
        <v>34</v>
      </c>
      <c r="G137" s="173">
        <v>5.33</v>
      </c>
      <c r="H137" s="143" t="s">
        <v>31</v>
      </c>
      <c r="I137" s="143" t="s">
        <v>307</v>
      </c>
      <c r="J137" s="143" t="s">
        <v>33</v>
      </c>
      <c r="K137" s="143"/>
      <c r="L137" s="144"/>
    </row>
    <row r="138" spans="1:12" ht="12.75" hidden="1">
      <c r="A138" s="172">
        <v>6817</v>
      </c>
      <c r="B138" s="140">
        <f t="shared" si="3"/>
      </c>
      <c r="C138" s="143" t="s">
        <v>30</v>
      </c>
      <c r="D138" s="173">
        <v>205</v>
      </c>
      <c r="E138" s="174">
        <f t="shared" si="5"/>
        <v>213</v>
      </c>
      <c r="F138" s="175" t="s">
        <v>34</v>
      </c>
      <c r="G138" s="173">
        <v>4</v>
      </c>
      <c r="H138" s="143" t="s">
        <v>31</v>
      </c>
      <c r="I138" s="143" t="s">
        <v>424</v>
      </c>
      <c r="J138" s="143" t="s">
        <v>33</v>
      </c>
      <c r="K138" s="143"/>
      <c r="L138" s="144"/>
    </row>
    <row r="139" spans="1:12" ht="12.75" hidden="1">
      <c r="A139" s="176" t="s">
        <v>898</v>
      </c>
      <c r="B139" s="140">
        <f t="shared" si="3"/>
      </c>
      <c r="C139" s="143" t="s">
        <v>30</v>
      </c>
      <c r="D139" s="177">
        <v>205</v>
      </c>
      <c r="E139" s="174">
        <f t="shared" si="5"/>
        <v>211</v>
      </c>
      <c r="F139" s="175" t="s">
        <v>34</v>
      </c>
      <c r="G139" s="177">
        <v>3</v>
      </c>
      <c r="H139" s="143" t="s">
        <v>31</v>
      </c>
      <c r="I139" s="143"/>
      <c r="J139" s="143" t="s">
        <v>33</v>
      </c>
      <c r="K139" s="143"/>
      <c r="L139" s="144"/>
    </row>
    <row r="140" spans="1:12" ht="12.75" hidden="1">
      <c r="A140" s="172">
        <v>90035</v>
      </c>
      <c r="B140" s="140">
        <f t="shared" si="3"/>
      </c>
      <c r="C140" s="143" t="s">
        <v>30</v>
      </c>
      <c r="D140" s="173">
        <v>204</v>
      </c>
      <c r="E140" s="173">
        <v>232</v>
      </c>
      <c r="F140" s="173"/>
      <c r="G140" s="173">
        <v>4</v>
      </c>
      <c r="H140" s="143" t="s">
        <v>437</v>
      </c>
      <c r="I140" s="143"/>
      <c r="J140" s="143"/>
      <c r="K140" s="143"/>
      <c r="L140" s="144">
        <v>90033</v>
      </c>
    </row>
    <row r="141" spans="1:12" ht="12.75" hidden="1">
      <c r="A141" s="176" t="s">
        <v>761</v>
      </c>
      <c r="B141" s="140">
        <f t="shared" si="3"/>
      </c>
      <c r="C141" s="143" t="s">
        <v>30</v>
      </c>
      <c r="D141" s="177">
        <v>204</v>
      </c>
      <c r="E141" s="174">
        <f aca="true" t="shared" si="6" ref="E141:E172">D141+(G141*2)</f>
        <v>215.4</v>
      </c>
      <c r="F141" s="175" t="s">
        <v>34</v>
      </c>
      <c r="G141" s="177">
        <v>5.7</v>
      </c>
      <c r="H141" s="143" t="s">
        <v>31</v>
      </c>
      <c r="I141" s="143"/>
      <c r="J141" s="143" t="s">
        <v>33</v>
      </c>
      <c r="K141" s="143"/>
      <c r="L141" s="144"/>
    </row>
    <row r="142" spans="1:12" ht="12.75" hidden="1">
      <c r="A142" s="176" t="s">
        <v>897</v>
      </c>
      <c r="B142" s="140">
        <f t="shared" si="3"/>
      </c>
      <c r="C142" s="143" t="s">
        <v>30</v>
      </c>
      <c r="D142" s="177">
        <v>203</v>
      </c>
      <c r="E142" s="174">
        <f t="shared" si="6"/>
        <v>209</v>
      </c>
      <c r="F142" s="175" t="s">
        <v>34</v>
      </c>
      <c r="G142" s="177">
        <v>3</v>
      </c>
      <c r="H142" s="143" t="s">
        <v>31</v>
      </c>
      <c r="I142" s="143"/>
      <c r="J142" s="143" t="s">
        <v>33</v>
      </c>
      <c r="K142" s="143"/>
      <c r="L142" s="144"/>
    </row>
    <row r="143" spans="1:12" ht="12.75" hidden="1">
      <c r="A143" s="172">
        <v>2171</v>
      </c>
      <c r="B143" s="140">
        <f t="shared" si="3"/>
      </c>
      <c r="C143" s="143" t="s">
        <v>30</v>
      </c>
      <c r="D143" s="173">
        <v>202.87</v>
      </c>
      <c r="E143" s="174">
        <f t="shared" si="6"/>
        <v>208.11</v>
      </c>
      <c r="F143" s="175" t="s">
        <v>34</v>
      </c>
      <c r="G143" s="173">
        <v>2.62</v>
      </c>
      <c r="H143" s="143" t="s">
        <v>31</v>
      </c>
      <c r="I143" s="147" t="s">
        <v>154</v>
      </c>
      <c r="J143" s="150" t="s">
        <v>33</v>
      </c>
      <c r="K143" s="147"/>
      <c r="L143" s="144"/>
    </row>
    <row r="144" spans="1:12" ht="12.75" hidden="1">
      <c r="A144" s="172">
        <v>2266</v>
      </c>
      <c r="B144" s="140">
        <f t="shared" si="3"/>
      </c>
      <c r="C144" s="143" t="s">
        <v>30</v>
      </c>
      <c r="D144" s="173">
        <v>202.79</v>
      </c>
      <c r="E144" s="174">
        <f t="shared" si="6"/>
        <v>209.85</v>
      </c>
      <c r="F144" s="175" t="s">
        <v>34</v>
      </c>
      <c r="G144" s="173">
        <v>3.53</v>
      </c>
      <c r="H144" s="143" t="s">
        <v>31</v>
      </c>
      <c r="I144" s="143" t="s">
        <v>227</v>
      </c>
      <c r="J144" s="143" t="s">
        <v>33</v>
      </c>
      <c r="K144" s="143"/>
      <c r="L144" s="144"/>
    </row>
    <row r="145" spans="1:12" ht="12.75" hidden="1">
      <c r="A145" s="172">
        <v>2369</v>
      </c>
      <c r="B145" s="140">
        <f t="shared" si="3"/>
      </c>
      <c r="C145" s="143" t="s">
        <v>30</v>
      </c>
      <c r="D145" s="173">
        <v>202.57</v>
      </c>
      <c r="E145" s="174">
        <f t="shared" si="6"/>
        <v>213.23</v>
      </c>
      <c r="F145" s="175" t="s">
        <v>34</v>
      </c>
      <c r="G145" s="143">
        <v>5.33</v>
      </c>
      <c r="H145" s="143" t="s">
        <v>31</v>
      </c>
      <c r="I145" s="143" t="s">
        <v>306</v>
      </c>
      <c r="J145" s="143" t="s">
        <v>33</v>
      </c>
      <c r="K145" s="143"/>
      <c r="L145" s="144"/>
    </row>
    <row r="146" spans="1:12" ht="12.75" hidden="1">
      <c r="A146" s="172">
        <v>2445</v>
      </c>
      <c r="B146" s="140">
        <f t="shared" si="3"/>
      </c>
      <c r="C146" s="143" t="s">
        <v>30</v>
      </c>
      <c r="D146" s="173">
        <v>202.57</v>
      </c>
      <c r="E146" s="174">
        <f t="shared" si="6"/>
        <v>216.54999999999998</v>
      </c>
      <c r="F146" s="175" t="s">
        <v>34</v>
      </c>
      <c r="G146" s="173">
        <v>6.99</v>
      </c>
      <c r="H146" s="143" t="s">
        <v>31</v>
      </c>
      <c r="I146" s="143" t="s">
        <v>354</v>
      </c>
      <c r="J146" s="143" t="s">
        <v>33</v>
      </c>
      <c r="K146" s="143"/>
      <c r="L146" s="144"/>
    </row>
    <row r="147" spans="1:12" ht="12.75" hidden="1">
      <c r="A147" s="172">
        <v>5422</v>
      </c>
      <c r="B147" s="140">
        <f t="shared" si="3"/>
      </c>
      <c r="C147" s="143" t="s">
        <v>30</v>
      </c>
      <c r="D147" s="173">
        <v>200</v>
      </c>
      <c r="E147" s="174">
        <f t="shared" si="6"/>
        <v>206</v>
      </c>
      <c r="F147" s="175" t="s">
        <v>34</v>
      </c>
      <c r="G147" s="173">
        <v>3</v>
      </c>
      <c r="H147" s="143" t="s">
        <v>31</v>
      </c>
      <c r="I147" s="143"/>
      <c r="J147" s="143" t="s">
        <v>33</v>
      </c>
      <c r="K147" s="143">
        <v>1</v>
      </c>
      <c r="L147" s="144">
        <v>7164</v>
      </c>
    </row>
    <row r="148" spans="1:12" ht="12.75" hidden="1">
      <c r="A148" s="176" t="s">
        <v>487</v>
      </c>
      <c r="B148" s="140">
        <f t="shared" si="3"/>
      </c>
      <c r="C148" s="143" t="s">
        <v>30</v>
      </c>
      <c r="D148" s="177">
        <v>200</v>
      </c>
      <c r="E148" s="174">
        <f t="shared" si="6"/>
        <v>208</v>
      </c>
      <c r="F148" s="175" t="s">
        <v>34</v>
      </c>
      <c r="G148" s="177">
        <v>4</v>
      </c>
      <c r="H148" s="143" t="s">
        <v>31</v>
      </c>
      <c r="I148" s="143"/>
      <c r="J148" s="143" t="s">
        <v>33</v>
      </c>
      <c r="K148" s="143"/>
      <c r="L148" s="144"/>
    </row>
    <row r="149" spans="1:12" ht="12.75" hidden="1">
      <c r="A149" s="176" t="s">
        <v>488</v>
      </c>
      <c r="B149" s="140">
        <f t="shared" si="3"/>
      </c>
      <c r="C149" s="143" t="s">
        <v>30</v>
      </c>
      <c r="D149" s="177">
        <v>200</v>
      </c>
      <c r="E149" s="174">
        <f t="shared" si="6"/>
        <v>206</v>
      </c>
      <c r="F149" s="175" t="s">
        <v>34</v>
      </c>
      <c r="G149" s="177">
        <v>3</v>
      </c>
      <c r="H149" s="143" t="s">
        <v>31</v>
      </c>
      <c r="I149" s="143"/>
      <c r="J149" s="143" t="s">
        <v>33</v>
      </c>
      <c r="K149" s="143"/>
      <c r="L149" s="144"/>
    </row>
    <row r="150" spans="1:12" ht="12.75" hidden="1">
      <c r="A150" s="172">
        <v>2170</v>
      </c>
      <c r="B150" s="140">
        <f t="shared" si="3"/>
      </c>
      <c r="C150" s="143" t="s">
        <v>30</v>
      </c>
      <c r="D150" s="173">
        <v>196.52</v>
      </c>
      <c r="E150" s="174">
        <f t="shared" si="6"/>
        <v>201.76000000000002</v>
      </c>
      <c r="F150" s="175" t="s">
        <v>34</v>
      </c>
      <c r="G150" s="173">
        <v>2.62</v>
      </c>
      <c r="H150" s="143" t="s">
        <v>31</v>
      </c>
      <c r="I150" s="147" t="s">
        <v>153</v>
      </c>
      <c r="J150" s="150" t="s">
        <v>33</v>
      </c>
      <c r="K150" s="147"/>
      <c r="L150" s="144"/>
    </row>
    <row r="151" spans="1:12" ht="12.75" hidden="1">
      <c r="A151" s="172">
        <v>2265</v>
      </c>
      <c r="B151" s="140">
        <f t="shared" si="3"/>
      </c>
      <c r="C151" s="143" t="s">
        <v>30</v>
      </c>
      <c r="D151" s="173">
        <v>196.44</v>
      </c>
      <c r="E151" s="174">
        <f t="shared" si="6"/>
        <v>203.5</v>
      </c>
      <c r="F151" s="175" t="s">
        <v>34</v>
      </c>
      <c r="G151" s="143">
        <v>3.53</v>
      </c>
      <c r="H151" s="143" t="s">
        <v>31</v>
      </c>
      <c r="I151" s="143" t="s">
        <v>226</v>
      </c>
      <c r="J151" s="143" t="s">
        <v>33</v>
      </c>
      <c r="K151" s="143"/>
      <c r="L151" s="144"/>
    </row>
    <row r="152" spans="1:12" ht="12.75" hidden="1">
      <c r="A152" s="172">
        <v>2368</v>
      </c>
      <c r="B152" s="140">
        <f t="shared" si="3"/>
      </c>
      <c r="C152" s="143" t="s">
        <v>30</v>
      </c>
      <c r="D152" s="173">
        <v>196.22</v>
      </c>
      <c r="E152" s="174">
        <f t="shared" si="6"/>
        <v>206.88</v>
      </c>
      <c r="F152" s="175" t="s">
        <v>34</v>
      </c>
      <c r="G152" s="143">
        <v>5.33</v>
      </c>
      <c r="H152" s="143" t="s">
        <v>31</v>
      </c>
      <c r="I152" s="143" t="s">
        <v>305</v>
      </c>
      <c r="J152" s="143" t="s">
        <v>33</v>
      </c>
      <c r="K152" s="143"/>
      <c r="L152" s="144"/>
    </row>
    <row r="153" spans="1:12" ht="12.75" hidden="1">
      <c r="A153" s="176" t="s">
        <v>668</v>
      </c>
      <c r="B153" s="140">
        <f t="shared" si="3"/>
      </c>
      <c r="C153" s="143" t="s">
        <v>30</v>
      </c>
      <c r="D153" s="177">
        <v>195</v>
      </c>
      <c r="E153" s="174">
        <f t="shared" si="6"/>
        <v>199.4</v>
      </c>
      <c r="F153" s="175" t="s">
        <v>34</v>
      </c>
      <c r="G153" s="177">
        <v>2.2</v>
      </c>
      <c r="H153" s="143" t="s">
        <v>31</v>
      </c>
      <c r="I153" s="143"/>
      <c r="J153" s="143" t="s">
        <v>33</v>
      </c>
      <c r="K153" s="143"/>
      <c r="L153" s="144"/>
    </row>
    <row r="154" spans="1:12" ht="12.75" hidden="1">
      <c r="A154" s="176" t="s">
        <v>677</v>
      </c>
      <c r="B154" s="140">
        <f t="shared" si="3"/>
      </c>
      <c r="C154" s="143" t="s">
        <v>30</v>
      </c>
      <c r="D154" s="177">
        <v>195</v>
      </c>
      <c r="E154" s="174">
        <f t="shared" si="6"/>
        <v>201</v>
      </c>
      <c r="F154" s="175" t="s">
        <v>34</v>
      </c>
      <c r="G154" s="177">
        <v>3</v>
      </c>
      <c r="H154" s="143" t="s">
        <v>31</v>
      </c>
      <c r="I154" s="143"/>
      <c r="J154" s="143" t="s">
        <v>33</v>
      </c>
      <c r="K154" s="143"/>
      <c r="L154" s="144"/>
    </row>
    <row r="155" spans="1:12" ht="12.75" hidden="1">
      <c r="A155" s="176" t="s">
        <v>724</v>
      </c>
      <c r="B155" s="140">
        <f t="shared" si="3"/>
      </c>
      <c r="C155" s="143" t="s">
        <v>30</v>
      </c>
      <c r="D155" s="177">
        <v>192</v>
      </c>
      <c r="E155" s="174">
        <f t="shared" si="6"/>
        <v>200</v>
      </c>
      <c r="F155" s="175" t="s">
        <v>34</v>
      </c>
      <c r="G155" s="177">
        <v>4</v>
      </c>
      <c r="H155" s="143" t="s">
        <v>31</v>
      </c>
      <c r="I155" s="143"/>
      <c r="J155" s="143" t="s">
        <v>33</v>
      </c>
      <c r="K155" s="143"/>
      <c r="L155" s="144"/>
    </row>
    <row r="156" spans="1:12" ht="12.75" hidden="1">
      <c r="A156" s="172">
        <v>2169</v>
      </c>
      <c r="B156" s="140">
        <f t="shared" si="3"/>
      </c>
      <c r="C156" s="143" t="s">
        <v>30</v>
      </c>
      <c r="D156" s="173">
        <v>190.17</v>
      </c>
      <c r="E156" s="174">
        <f t="shared" si="6"/>
        <v>195.41</v>
      </c>
      <c r="F156" s="175" t="s">
        <v>34</v>
      </c>
      <c r="G156" s="173">
        <v>2.62</v>
      </c>
      <c r="H156" s="143" t="s">
        <v>31</v>
      </c>
      <c r="I156" s="147" t="s">
        <v>152</v>
      </c>
      <c r="J156" s="150" t="s">
        <v>33</v>
      </c>
      <c r="K156" s="147"/>
      <c r="L156" s="144"/>
    </row>
    <row r="157" spans="1:12" ht="12.75" hidden="1">
      <c r="A157" s="172">
        <v>2264</v>
      </c>
      <c r="B157" s="140">
        <f t="shared" si="3"/>
      </c>
      <c r="C157" s="143" t="s">
        <v>30</v>
      </c>
      <c r="D157" s="173">
        <v>190.09</v>
      </c>
      <c r="E157" s="174">
        <f t="shared" si="6"/>
        <v>197.15</v>
      </c>
      <c r="F157" s="175" t="s">
        <v>34</v>
      </c>
      <c r="G157" s="143">
        <v>3.53</v>
      </c>
      <c r="H157" s="143" t="s">
        <v>31</v>
      </c>
      <c r="I157" s="143" t="s">
        <v>225</v>
      </c>
      <c r="J157" s="143" t="s">
        <v>33</v>
      </c>
      <c r="K157" s="143"/>
      <c r="L157" s="144"/>
    </row>
    <row r="158" spans="1:12" ht="12.75" hidden="1">
      <c r="A158" s="172">
        <v>1599</v>
      </c>
      <c r="B158" s="140">
        <f t="shared" si="3"/>
      </c>
      <c r="C158" s="143" t="s">
        <v>30</v>
      </c>
      <c r="D158" s="173">
        <v>190</v>
      </c>
      <c r="E158" s="174">
        <f t="shared" si="6"/>
        <v>202</v>
      </c>
      <c r="F158" s="175" t="s">
        <v>34</v>
      </c>
      <c r="G158" s="173">
        <v>6</v>
      </c>
      <c r="H158" s="143" t="s">
        <v>31</v>
      </c>
      <c r="I158" s="143"/>
      <c r="J158" s="143" t="s">
        <v>33</v>
      </c>
      <c r="K158" s="143"/>
      <c r="L158" s="144">
        <v>7186</v>
      </c>
    </row>
    <row r="159" spans="1:12" ht="12.75" hidden="1">
      <c r="A159" s="176" t="s">
        <v>505</v>
      </c>
      <c r="B159" s="140">
        <f t="shared" si="3"/>
      </c>
      <c r="C159" s="143" t="s">
        <v>30</v>
      </c>
      <c r="D159" s="177">
        <v>190</v>
      </c>
      <c r="E159" s="174">
        <f t="shared" si="6"/>
        <v>202</v>
      </c>
      <c r="F159" s="175" t="s">
        <v>34</v>
      </c>
      <c r="G159" s="177">
        <v>6</v>
      </c>
      <c r="H159" s="143" t="s">
        <v>31</v>
      </c>
      <c r="I159" s="143"/>
      <c r="J159" s="143" t="s">
        <v>33</v>
      </c>
      <c r="K159" s="143"/>
      <c r="L159" s="144"/>
    </row>
    <row r="160" spans="1:12" ht="12.75" hidden="1">
      <c r="A160" s="172">
        <v>2367</v>
      </c>
      <c r="B160" s="140">
        <f aca="true" t="shared" si="7" ref="B160:B223">IF(G160=$D$8,IF(D160&lt;$E$21,IF(I160&lt;&gt;0,1,""),""),"")</f>
      </c>
      <c r="C160" s="143" t="s">
        <v>30</v>
      </c>
      <c r="D160" s="173">
        <v>189.87</v>
      </c>
      <c r="E160" s="174">
        <f t="shared" si="6"/>
        <v>200.53</v>
      </c>
      <c r="F160" s="175" t="s">
        <v>34</v>
      </c>
      <c r="G160" s="143">
        <v>5.33</v>
      </c>
      <c r="H160" s="143" t="s">
        <v>31</v>
      </c>
      <c r="I160" s="143" t="s">
        <v>304</v>
      </c>
      <c r="J160" s="143" t="s">
        <v>33</v>
      </c>
      <c r="K160" s="143"/>
      <c r="L160" s="144"/>
    </row>
    <row r="161" spans="1:12" ht="12.75" hidden="1">
      <c r="A161" s="176" t="s">
        <v>579</v>
      </c>
      <c r="B161" s="140">
        <f t="shared" si="7"/>
      </c>
      <c r="C161" s="143" t="s">
        <v>30</v>
      </c>
      <c r="D161" s="177">
        <v>184.3</v>
      </c>
      <c r="E161" s="174">
        <f t="shared" si="6"/>
        <v>209.9</v>
      </c>
      <c r="F161" s="175" t="s">
        <v>34</v>
      </c>
      <c r="G161" s="177">
        <v>12.8</v>
      </c>
      <c r="H161" s="143" t="s">
        <v>31</v>
      </c>
      <c r="I161" s="143"/>
      <c r="J161" s="143" t="s">
        <v>33</v>
      </c>
      <c r="K161" s="143"/>
      <c r="L161" s="144"/>
    </row>
    <row r="162" spans="1:12" ht="12.75" hidden="1">
      <c r="A162" s="176" t="s">
        <v>738</v>
      </c>
      <c r="B162" s="140">
        <f t="shared" si="7"/>
      </c>
      <c r="C162" s="143" t="s">
        <v>30</v>
      </c>
      <c r="D162" s="177">
        <v>184.3</v>
      </c>
      <c r="E162" s="174">
        <f t="shared" si="6"/>
        <v>195.70000000000002</v>
      </c>
      <c r="F162" s="175" t="s">
        <v>34</v>
      </c>
      <c r="G162" s="177">
        <v>5.7</v>
      </c>
      <c r="H162" s="143" t="s">
        <v>31</v>
      </c>
      <c r="I162" s="143"/>
      <c r="J162" s="143" t="s">
        <v>33</v>
      </c>
      <c r="K162" s="143"/>
      <c r="L162" s="144"/>
    </row>
    <row r="163" spans="1:12" ht="12.75" hidden="1">
      <c r="A163" s="172">
        <v>2168</v>
      </c>
      <c r="B163" s="140">
        <f t="shared" si="7"/>
      </c>
      <c r="C163" s="143" t="s">
        <v>30</v>
      </c>
      <c r="D163" s="173">
        <v>183.82</v>
      </c>
      <c r="E163" s="174">
        <f t="shared" si="6"/>
        <v>189.06</v>
      </c>
      <c r="F163" s="175" t="s">
        <v>34</v>
      </c>
      <c r="G163" s="173">
        <v>2.62</v>
      </c>
      <c r="H163" s="143" t="s">
        <v>31</v>
      </c>
      <c r="I163" s="147" t="s">
        <v>151</v>
      </c>
      <c r="J163" s="150" t="s">
        <v>33</v>
      </c>
      <c r="K163" s="147"/>
      <c r="L163" s="144"/>
    </row>
    <row r="164" spans="1:12" ht="12.75" hidden="1">
      <c r="A164" s="172">
        <v>2263</v>
      </c>
      <c r="B164" s="140">
        <f t="shared" si="7"/>
      </c>
      <c r="C164" s="143" t="s">
        <v>30</v>
      </c>
      <c r="D164" s="173">
        <v>183.74</v>
      </c>
      <c r="E164" s="174">
        <f t="shared" si="6"/>
        <v>190.8</v>
      </c>
      <c r="F164" s="175" t="s">
        <v>34</v>
      </c>
      <c r="G164" s="143">
        <v>3.53</v>
      </c>
      <c r="H164" s="143" t="s">
        <v>31</v>
      </c>
      <c r="I164" s="143" t="s">
        <v>224</v>
      </c>
      <c r="J164" s="143" t="s">
        <v>33</v>
      </c>
      <c r="K164" s="143"/>
      <c r="L164" s="144"/>
    </row>
    <row r="165" spans="1:12" ht="12.75" hidden="1">
      <c r="A165" s="172">
        <v>2366</v>
      </c>
      <c r="B165" s="140">
        <f t="shared" si="7"/>
      </c>
      <c r="C165" s="143" t="s">
        <v>30</v>
      </c>
      <c r="D165" s="173">
        <v>183.52</v>
      </c>
      <c r="E165" s="174">
        <f t="shared" si="6"/>
        <v>194.18</v>
      </c>
      <c r="F165" s="175" t="s">
        <v>34</v>
      </c>
      <c r="G165" s="143">
        <v>5.33</v>
      </c>
      <c r="H165" s="143" t="s">
        <v>31</v>
      </c>
      <c r="I165" s="143" t="s">
        <v>303</v>
      </c>
      <c r="J165" s="143" t="s">
        <v>33</v>
      </c>
      <c r="K165" s="143"/>
      <c r="L165" s="144"/>
    </row>
    <row r="166" spans="1:12" ht="12.75" hidden="1">
      <c r="A166" s="172">
        <v>2442</v>
      </c>
      <c r="B166" s="140">
        <f t="shared" si="7"/>
      </c>
      <c r="C166" s="143" t="s">
        <v>30</v>
      </c>
      <c r="D166" s="173">
        <v>183.52</v>
      </c>
      <c r="E166" s="174">
        <f t="shared" si="6"/>
        <v>197.5</v>
      </c>
      <c r="F166" s="175" t="s">
        <v>34</v>
      </c>
      <c r="G166" s="143">
        <v>6.99</v>
      </c>
      <c r="H166" s="143" t="s">
        <v>31</v>
      </c>
      <c r="I166" s="143" t="s">
        <v>353</v>
      </c>
      <c r="J166" s="143" t="s">
        <v>33</v>
      </c>
      <c r="K166" s="143"/>
      <c r="L166" s="144"/>
    </row>
    <row r="167" spans="1:12" ht="12.75" hidden="1">
      <c r="A167" s="176" t="s">
        <v>552</v>
      </c>
      <c r="B167" s="140">
        <f t="shared" si="7"/>
      </c>
      <c r="C167" s="143" t="s">
        <v>30</v>
      </c>
      <c r="D167" s="177">
        <v>182</v>
      </c>
      <c r="E167" s="174">
        <f t="shared" si="6"/>
        <v>188</v>
      </c>
      <c r="F167" s="175" t="s">
        <v>34</v>
      </c>
      <c r="G167" s="177">
        <v>3</v>
      </c>
      <c r="H167" s="143" t="s">
        <v>31</v>
      </c>
      <c r="I167" s="143"/>
      <c r="J167" s="143" t="s">
        <v>33</v>
      </c>
      <c r="K167" s="143"/>
      <c r="L167" s="144"/>
    </row>
    <row r="168" spans="1:12" ht="12.75" hidden="1">
      <c r="A168" s="172">
        <v>3547</v>
      </c>
      <c r="B168" s="140">
        <f t="shared" si="7"/>
      </c>
      <c r="C168" s="143" t="s">
        <v>30</v>
      </c>
      <c r="D168" s="173">
        <v>180</v>
      </c>
      <c r="E168" s="174">
        <f t="shared" si="6"/>
        <v>196.8</v>
      </c>
      <c r="F168" s="175" t="s">
        <v>34</v>
      </c>
      <c r="G168" s="173">
        <v>8.4</v>
      </c>
      <c r="H168" s="143" t="s">
        <v>31</v>
      </c>
      <c r="I168" s="143"/>
      <c r="J168" s="143" t="s">
        <v>33</v>
      </c>
      <c r="K168" s="143">
        <v>1</v>
      </c>
      <c r="L168" s="144">
        <v>3546</v>
      </c>
    </row>
    <row r="169" spans="1:12" ht="12.75" hidden="1">
      <c r="A169" s="172">
        <v>5421</v>
      </c>
      <c r="B169" s="140">
        <f t="shared" si="7"/>
      </c>
      <c r="C169" s="143" t="s">
        <v>30</v>
      </c>
      <c r="D169" s="173">
        <v>180</v>
      </c>
      <c r="E169" s="174">
        <f t="shared" si="6"/>
        <v>186</v>
      </c>
      <c r="F169" s="175" t="s">
        <v>34</v>
      </c>
      <c r="G169" s="173">
        <v>3</v>
      </c>
      <c r="H169" s="143" t="s">
        <v>31</v>
      </c>
      <c r="I169" s="143"/>
      <c r="J169" s="150" t="s">
        <v>33</v>
      </c>
      <c r="K169" s="143">
        <v>2</v>
      </c>
      <c r="L169" s="144">
        <v>7166</v>
      </c>
    </row>
    <row r="170" spans="1:12" ht="12.75" hidden="1">
      <c r="A170" s="176" t="s">
        <v>489</v>
      </c>
      <c r="B170" s="140">
        <f t="shared" si="7"/>
      </c>
      <c r="C170" s="143" t="s">
        <v>30</v>
      </c>
      <c r="D170" s="177">
        <v>180</v>
      </c>
      <c r="E170" s="174">
        <f t="shared" si="6"/>
        <v>186</v>
      </c>
      <c r="F170" s="175" t="s">
        <v>34</v>
      </c>
      <c r="G170" s="177">
        <v>3</v>
      </c>
      <c r="H170" s="143" t="s">
        <v>31</v>
      </c>
      <c r="I170" s="143"/>
      <c r="J170" s="143" t="s">
        <v>33</v>
      </c>
      <c r="K170" s="143"/>
      <c r="L170" s="144"/>
    </row>
    <row r="171" spans="1:12" ht="12.75" hidden="1">
      <c r="A171" s="172">
        <v>2167</v>
      </c>
      <c r="B171" s="140">
        <f t="shared" si="7"/>
      </c>
      <c r="C171" s="143" t="s">
        <v>30</v>
      </c>
      <c r="D171" s="173">
        <v>177.47</v>
      </c>
      <c r="E171" s="174">
        <f t="shared" si="6"/>
        <v>182.71</v>
      </c>
      <c r="F171" s="175" t="s">
        <v>34</v>
      </c>
      <c r="G171" s="173">
        <v>2.62</v>
      </c>
      <c r="H171" s="143" t="s">
        <v>31</v>
      </c>
      <c r="I171" s="147" t="s">
        <v>150</v>
      </c>
      <c r="J171" s="150" t="s">
        <v>33</v>
      </c>
      <c r="K171" s="147"/>
      <c r="L171" s="144"/>
    </row>
    <row r="172" spans="1:12" ht="12.75" hidden="1">
      <c r="A172" s="172">
        <v>2262</v>
      </c>
      <c r="B172" s="140">
        <f t="shared" si="7"/>
      </c>
      <c r="C172" s="143" t="s">
        <v>30</v>
      </c>
      <c r="D172" s="173">
        <v>177.39</v>
      </c>
      <c r="E172" s="174">
        <f t="shared" si="6"/>
        <v>184.45</v>
      </c>
      <c r="F172" s="175" t="s">
        <v>34</v>
      </c>
      <c r="G172" s="143">
        <v>3.53</v>
      </c>
      <c r="H172" s="143" t="s">
        <v>31</v>
      </c>
      <c r="I172" s="143" t="s">
        <v>223</v>
      </c>
      <c r="J172" s="143" t="s">
        <v>33</v>
      </c>
      <c r="K172" s="143"/>
      <c r="L172" s="144"/>
    </row>
    <row r="173" spans="1:12" ht="12.75" hidden="1">
      <c r="A173" s="172">
        <v>2365</v>
      </c>
      <c r="B173" s="140">
        <f t="shared" si="7"/>
      </c>
      <c r="C173" s="143" t="s">
        <v>30</v>
      </c>
      <c r="D173" s="173">
        <v>177.17</v>
      </c>
      <c r="E173" s="174">
        <f aca="true" t="shared" si="8" ref="E173:E204">D173+(G173*2)</f>
        <v>187.82999999999998</v>
      </c>
      <c r="F173" s="175" t="s">
        <v>34</v>
      </c>
      <c r="G173" s="143">
        <v>5.33</v>
      </c>
      <c r="H173" s="143" t="s">
        <v>31</v>
      </c>
      <c r="I173" s="143" t="s">
        <v>302</v>
      </c>
      <c r="J173" s="143" t="s">
        <v>33</v>
      </c>
      <c r="K173" s="143"/>
      <c r="L173" s="144"/>
    </row>
    <row r="174" spans="1:12" ht="12.75" hidden="1">
      <c r="A174" s="172">
        <v>2441</v>
      </c>
      <c r="B174" s="140">
        <f t="shared" si="7"/>
      </c>
      <c r="C174" s="143" t="s">
        <v>30</v>
      </c>
      <c r="D174" s="173">
        <v>177.17</v>
      </c>
      <c r="E174" s="174">
        <f t="shared" si="8"/>
        <v>191.14999999999998</v>
      </c>
      <c r="F174" s="175" t="s">
        <v>34</v>
      </c>
      <c r="G174" s="143">
        <v>6.99</v>
      </c>
      <c r="H174" s="143" t="s">
        <v>31</v>
      </c>
      <c r="I174" s="143" t="s">
        <v>352</v>
      </c>
      <c r="J174" s="143" t="s">
        <v>33</v>
      </c>
      <c r="K174" s="143"/>
      <c r="L174" s="144"/>
    </row>
    <row r="175" spans="1:12" ht="12.75" hidden="1">
      <c r="A175" s="172">
        <v>5299</v>
      </c>
      <c r="B175" s="140">
        <f t="shared" si="7"/>
      </c>
      <c r="C175" s="143" t="s">
        <v>30</v>
      </c>
      <c r="D175" s="173">
        <v>174</v>
      </c>
      <c r="E175" s="174">
        <f t="shared" si="8"/>
        <v>184.66</v>
      </c>
      <c r="F175" s="175" t="s">
        <v>34</v>
      </c>
      <c r="G175" s="173">
        <v>5.33</v>
      </c>
      <c r="H175" s="143" t="s">
        <v>31</v>
      </c>
      <c r="I175" s="143"/>
      <c r="J175" s="143" t="s">
        <v>33</v>
      </c>
      <c r="K175" s="143">
        <v>1</v>
      </c>
      <c r="L175" s="144">
        <v>5299</v>
      </c>
    </row>
    <row r="176" spans="1:12" ht="12.75" hidden="1">
      <c r="A176" s="176" t="s">
        <v>643</v>
      </c>
      <c r="B176" s="140">
        <f t="shared" si="7"/>
      </c>
      <c r="C176" s="143" t="s">
        <v>30</v>
      </c>
      <c r="D176" s="177">
        <v>172</v>
      </c>
      <c r="E176" s="174">
        <f t="shared" si="8"/>
        <v>181</v>
      </c>
      <c r="F176" s="175" t="s">
        <v>34</v>
      </c>
      <c r="G176" s="177">
        <v>4.5</v>
      </c>
      <c r="H176" s="143" t="s">
        <v>31</v>
      </c>
      <c r="I176" s="143"/>
      <c r="J176" s="143" t="s">
        <v>33</v>
      </c>
      <c r="K176" s="143"/>
      <c r="L176" s="144"/>
    </row>
    <row r="177" spans="1:12" ht="12.75" hidden="1">
      <c r="A177" s="172">
        <v>5367</v>
      </c>
      <c r="B177" s="140">
        <f t="shared" si="7"/>
      </c>
      <c r="C177" s="143" t="s">
        <v>30</v>
      </c>
      <c r="D177" s="173">
        <v>171.37</v>
      </c>
      <c r="E177" s="174">
        <f t="shared" si="8"/>
        <v>177.77</v>
      </c>
      <c r="F177" s="175" t="s">
        <v>34</v>
      </c>
      <c r="G177" s="173">
        <v>3.2</v>
      </c>
      <c r="H177" s="143" t="s">
        <v>31</v>
      </c>
      <c r="I177" s="152" t="s">
        <v>34</v>
      </c>
      <c r="J177" s="143" t="s">
        <v>33</v>
      </c>
      <c r="K177" s="143">
        <v>1</v>
      </c>
      <c r="L177" s="144">
        <v>5383</v>
      </c>
    </row>
    <row r="178" spans="1:12" ht="12.75" hidden="1">
      <c r="A178" s="172">
        <v>2166</v>
      </c>
      <c r="B178" s="140">
        <f t="shared" si="7"/>
      </c>
      <c r="C178" s="143" t="s">
        <v>30</v>
      </c>
      <c r="D178" s="173">
        <v>171.12</v>
      </c>
      <c r="E178" s="174">
        <f t="shared" si="8"/>
        <v>176.36</v>
      </c>
      <c r="F178" s="175" t="s">
        <v>34</v>
      </c>
      <c r="G178" s="173">
        <v>2.62</v>
      </c>
      <c r="H178" s="143" t="s">
        <v>31</v>
      </c>
      <c r="I178" s="147" t="s">
        <v>149</v>
      </c>
      <c r="J178" s="150" t="s">
        <v>33</v>
      </c>
      <c r="K178" s="147"/>
      <c r="L178" s="144"/>
    </row>
    <row r="179" spans="1:12" ht="12.75" hidden="1">
      <c r="A179" s="172">
        <v>2261</v>
      </c>
      <c r="B179" s="140">
        <f t="shared" si="7"/>
      </c>
      <c r="C179" s="143" t="s">
        <v>30</v>
      </c>
      <c r="D179" s="173">
        <v>171.04</v>
      </c>
      <c r="E179" s="174">
        <f t="shared" si="8"/>
        <v>178.1</v>
      </c>
      <c r="F179" s="175" t="s">
        <v>34</v>
      </c>
      <c r="G179" s="143">
        <v>3.53</v>
      </c>
      <c r="H179" s="143" t="s">
        <v>31</v>
      </c>
      <c r="I179" s="143" t="s">
        <v>222</v>
      </c>
      <c r="J179" s="143" t="s">
        <v>33</v>
      </c>
      <c r="K179" s="143"/>
      <c r="L179" s="144"/>
    </row>
    <row r="180" spans="1:12" ht="12.75" hidden="1">
      <c r="A180" s="172">
        <v>2364</v>
      </c>
      <c r="B180" s="140">
        <f t="shared" si="7"/>
      </c>
      <c r="C180" s="143" t="s">
        <v>30</v>
      </c>
      <c r="D180" s="173">
        <v>170.82</v>
      </c>
      <c r="E180" s="174">
        <f t="shared" si="8"/>
        <v>181.48</v>
      </c>
      <c r="F180" s="175" t="s">
        <v>34</v>
      </c>
      <c r="G180" s="143">
        <v>5.33</v>
      </c>
      <c r="H180" s="143" t="s">
        <v>31</v>
      </c>
      <c r="I180" s="143" t="s">
        <v>301</v>
      </c>
      <c r="J180" s="143" t="s">
        <v>33</v>
      </c>
      <c r="K180" s="143"/>
      <c r="L180" s="144"/>
    </row>
    <row r="181" spans="1:12" ht="12.75" hidden="1">
      <c r="A181" s="178">
        <v>2440</v>
      </c>
      <c r="B181" s="140">
        <f t="shared" si="7"/>
      </c>
      <c r="C181" s="148" t="s">
        <v>30</v>
      </c>
      <c r="D181" s="179">
        <v>170.82</v>
      </c>
      <c r="E181" s="179">
        <f t="shared" si="8"/>
        <v>184.79999999999998</v>
      </c>
      <c r="F181" s="180" t="s">
        <v>34</v>
      </c>
      <c r="G181" s="148">
        <v>6.99</v>
      </c>
      <c r="H181" s="148" t="s">
        <v>31</v>
      </c>
      <c r="I181" s="148" t="s">
        <v>351</v>
      </c>
      <c r="J181" s="148" t="s">
        <v>33</v>
      </c>
      <c r="K181" s="148"/>
      <c r="L181" s="149"/>
    </row>
    <row r="182" spans="1:12" ht="12.75" hidden="1">
      <c r="A182" s="172">
        <v>5366</v>
      </c>
      <c r="B182" s="140">
        <f t="shared" si="7"/>
      </c>
      <c r="C182" s="143" t="s">
        <v>30</v>
      </c>
      <c r="D182" s="173">
        <v>170.5</v>
      </c>
      <c r="E182" s="174">
        <f t="shared" si="8"/>
        <v>175.5</v>
      </c>
      <c r="F182" s="175" t="s">
        <v>34</v>
      </c>
      <c r="G182" s="173">
        <v>2.5</v>
      </c>
      <c r="H182" s="143" t="s">
        <v>31</v>
      </c>
      <c r="I182" s="143"/>
      <c r="J182" s="143" t="s">
        <v>33</v>
      </c>
      <c r="K182" s="143">
        <v>1</v>
      </c>
      <c r="L182" s="144">
        <v>5366</v>
      </c>
    </row>
    <row r="183" spans="1:12" ht="12.75" hidden="1">
      <c r="A183" s="172">
        <v>1845</v>
      </c>
      <c r="B183" s="140">
        <f t="shared" si="7"/>
      </c>
      <c r="C183" s="143" t="s">
        <v>30</v>
      </c>
      <c r="D183" s="173">
        <v>168</v>
      </c>
      <c r="E183" s="174">
        <f t="shared" si="8"/>
        <v>180</v>
      </c>
      <c r="F183" s="175" t="s">
        <v>34</v>
      </c>
      <c r="G183" s="173">
        <v>6</v>
      </c>
      <c r="H183" s="143" t="s">
        <v>31</v>
      </c>
      <c r="I183" s="143"/>
      <c r="J183" s="143" t="s">
        <v>33</v>
      </c>
      <c r="K183" s="143">
        <v>4</v>
      </c>
      <c r="L183" s="144">
        <v>9002</v>
      </c>
    </row>
    <row r="184" spans="1:12" ht="12.75" hidden="1">
      <c r="A184" s="172">
        <v>6693</v>
      </c>
      <c r="B184" s="140">
        <f t="shared" si="7"/>
      </c>
      <c r="C184" s="143" t="s">
        <v>30</v>
      </c>
      <c r="D184" s="173">
        <v>167</v>
      </c>
      <c r="E184" s="174">
        <f t="shared" si="8"/>
        <v>173</v>
      </c>
      <c r="F184" s="175" t="s">
        <v>34</v>
      </c>
      <c r="G184" s="173">
        <v>3</v>
      </c>
      <c r="H184" s="143" t="s">
        <v>384</v>
      </c>
      <c r="I184" s="152" t="s">
        <v>34</v>
      </c>
      <c r="J184" s="143" t="s">
        <v>33</v>
      </c>
      <c r="K184" s="143">
        <v>1</v>
      </c>
      <c r="L184" s="144">
        <v>6693</v>
      </c>
    </row>
    <row r="185" spans="1:12" ht="12.75" hidden="1">
      <c r="A185" s="172" t="s">
        <v>912</v>
      </c>
      <c r="B185" s="140">
        <f t="shared" si="7"/>
      </c>
      <c r="C185" s="143" t="s">
        <v>30</v>
      </c>
      <c r="D185" s="173">
        <v>167</v>
      </c>
      <c r="E185" s="173">
        <f t="shared" si="8"/>
        <v>182.4</v>
      </c>
      <c r="F185" s="173"/>
      <c r="G185" s="173">
        <v>7.7</v>
      </c>
      <c r="H185" s="143" t="s">
        <v>31</v>
      </c>
      <c r="I185" s="143"/>
      <c r="J185" s="143" t="s">
        <v>33</v>
      </c>
      <c r="K185" s="143">
        <v>1</v>
      </c>
      <c r="L185" s="144">
        <v>7959</v>
      </c>
    </row>
    <row r="186" spans="1:12" ht="12.75" hidden="1">
      <c r="A186" s="172">
        <v>2165</v>
      </c>
      <c r="B186" s="140">
        <f t="shared" si="7"/>
      </c>
      <c r="C186" s="143" t="s">
        <v>30</v>
      </c>
      <c r="D186" s="173">
        <v>164.77</v>
      </c>
      <c r="E186" s="174">
        <f t="shared" si="8"/>
        <v>170.01000000000002</v>
      </c>
      <c r="F186" s="175" t="s">
        <v>34</v>
      </c>
      <c r="G186" s="173">
        <v>2.62</v>
      </c>
      <c r="H186" s="143" t="s">
        <v>31</v>
      </c>
      <c r="I186" s="147" t="s">
        <v>148</v>
      </c>
      <c r="J186" s="150" t="s">
        <v>33</v>
      </c>
      <c r="K186" s="147"/>
      <c r="L186" s="144"/>
    </row>
    <row r="187" spans="1:12" ht="12.75" hidden="1">
      <c r="A187" s="172">
        <v>2260</v>
      </c>
      <c r="B187" s="140">
        <f t="shared" si="7"/>
      </c>
      <c r="C187" s="143" t="s">
        <v>30</v>
      </c>
      <c r="D187" s="173">
        <v>164.69</v>
      </c>
      <c r="E187" s="174">
        <f t="shared" si="8"/>
        <v>171.75</v>
      </c>
      <c r="F187" s="175" t="s">
        <v>34</v>
      </c>
      <c r="G187" s="173">
        <v>3.53</v>
      </c>
      <c r="H187" s="143" t="s">
        <v>31</v>
      </c>
      <c r="I187" s="143" t="s">
        <v>221</v>
      </c>
      <c r="J187" s="143" t="s">
        <v>33</v>
      </c>
      <c r="K187" s="143"/>
      <c r="L187" s="144"/>
    </row>
    <row r="188" spans="1:12" ht="12.75" hidden="1">
      <c r="A188" s="172">
        <v>2363</v>
      </c>
      <c r="B188" s="140">
        <f t="shared" si="7"/>
      </c>
      <c r="C188" s="143" t="s">
        <v>30</v>
      </c>
      <c r="D188" s="173">
        <v>164.47</v>
      </c>
      <c r="E188" s="174">
        <f t="shared" si="8"/>
        <v>175.13</v>
      </c>
      <c r="F188" s="175" t="s">
        <v>34</v>
      </c>
      <c r="G188" s="143">
        <v>5.33</v>
      </c>
      <c r="H188" s="143" t="s">
        <v>31</v>
      </c>
      <c r="I188" s="143" t="s">
        <v>300</v>
      </c>
      <c r="J188" s="143" t="s">
        <v>33</v>
      </c>
      <c r="K188" s="143"/>
      <c r="L188" s="144"/>
    </row>
    <row r="189" spans="1:12" ht="12.75" hidden="1">
      <c r="A189" s="172">
        <v>2439</v>
      </c>
      <c r="B189" s="140">
        <f t="shared" si="7"/>
      </c>
      <c r="C189" s="143" t="s">
        <v>30</v>
      </c>
      <c r="D189" s="173">
        <v>164.47</v>
      </c>
      <c r="E189" s="174">
        <f t="shared" si="8"/>
        <v>178.45</v>
      </c>
      <c r="F189" s="175" t="s">
        <v>34</v>
      </c>
      <c r="G189" s="143">
        <v>6.99</v>
      </c>
      <c r="H189" s="143" t="s">
        <v>31</v>
      </c>
      <c r="I189" s="143" t="s">
        <v>350</v>
      </c>
      <c r="J189" s="143" t="s">
        <v>33</v>
      </c>
      <c r="K189" s="143"/>
      <c r="L189" s="144"/>
    </row>
    <row r="190" spans="1:12" ht="12.75" hidden="1">
      <c r="A190" s="176" t="s">
        <v>750</v>
      </c>
      <c r="B190" s="140">
        <f t="shared" si="7"/>
      </c>
      <c r="C190" s="143" t="s">
        <v>30</v>
      </c>
      <c r="D190" s="177">
        <v>164.3</v>
      </c>
      <c r="E190" s="174">
        <f t="shared" si="8"/>
        <v>175.70000000000002</v>
      </c>
      <c r="F190" s="175" t="s">
        <v>34</v>
      </c>
      <c r="G190" s="177">
        <v>5.7</v>
      </c>
      <c r="H190" s="143" t="s">
        <v>31</v>
      </c>
      <c r="I190" s="143"/>
      <c r="J190" s="143" t="s">
        <v>33</v>
      </c>
      <c r="K190" s="143"/>
      <c r="L190" s="144"/>
    </row>
    <row r="191" spans="1:12" ht="12.75" hidden="1">
      <c r="A191" s="172">
        <v>2259</v>
      </c>
      <c r="B191" s="140">
        <f t="shared" si="7"/>
      </c>
      <c r="C191" s="143" t="s">
        <v>30</v>
      </c>
      <c r="D191" s="173">
        <v>158.64</v>
      </c>
      <c r="E191" s="174">
        <f t="shared" si="8"/>
        <v>165.7</v>
      </c>
      <c r="F191" s="175" t="s">
        <v>34</v>
      </c>
      <c r="G191" s="173">
        <v>3.53</v>
      </c>
      <c r="H191" s="143" t="s">
        <v>31</v>
      </c>
      <c r="I191" s="143" t="s">
        <v>220</v>
      </c>
      <c r="J191" s="143" t="s">
        <v>33</v>
      </c>
      <c r="K191" s="143"/>
      <c r="L191" s="144"/>
    </row>
    <row r="192" spans="1:12" ht="12.75" hidden="1">
      <c r="A192" s="172">
        <v>2164</v>
      </c>
      <c r="B192" s="140">
        <f t="shared" si="7"/>
      </c>
      <c r="C192" s="143" t="s">
        <v>30</v>
      </c>
      <c r="D192" s="173">
        <v>158.42</v>
      </c>
      <c r="E192" s="174">
        <f t="shared" si="8"/>
        <v>163.66</v>
      </c>
      <c r="F192" s="175" t="s">
        <v>34</v>
      </c>
      <c r="G192" s="173">
        <v>2.62</v>
      </c>
      <c r="H192" s="143" t="s">
        <v>31</v>
      </c>
      <c r="I192" s="147" t="s">
        <v>147</v>
      </c>
      <c r="J192" s="150" t="s">
        <v>33</v>
      </c>
      <c r="K192" s="147"/>
      <c r="L192" s="144"/>
    </row>
    <row r="193" spans="1:12" ht="12.75" hidden="1">
      <c r="A193" s="172">
        <v>2362</v>
      </c>
      <c r="B193" s="140">
        <f t="shared" si="7"/>
      </c>
      <c r="C193" s="143" t="s">
        <v>30</v>
      </c>
      <c r="D193" s="173">
        <v>158.12</v>
      </c>
      <c r="E193" s="174">
        <f t="shared" si="8"/>
        <v>168.78</v>
      </c>
      <c r="F193" s="175" t="s">
        <v>34</v>
      </c>
      <c r="G193" s="143">
        <v>5.33</v>
      </c>
      <c r="H193" s="143" t="s">
        <v>31</v>
      </c>
      <c r="I193" s="143" t="s">
        <v>299</v>
      </c>
      <c r="J193" s="143" t="s">
        <v>33</v>
      </c>
      <c r="K193" s="143"/>
      <c r="L193" s="144"/>
    </row>
    <row r="194" spans="1:12" ht="12.75" hidden="1">
      <c r="A194" s="172">
        <v>2438</v>
      </c>
      <c r="B194" s="140">
        <f t="shared" si="7"/>
      </c>
      <c r="C194" s="143" t="s">
        <v>30</v>
      </c>
      <c r="D194" s="173">
        <v>158.12</v>
      </c>
      <c r="E194" s="174">
        <f t="shared" si="8"/>
        <v>172.1</v>
      </c>
      <c r="F194" s="175" t="s">
        <v>34</v>
      </c>
      <c r="G194" s="143">
        <v>6.99</v>
      </c>
      <c r="H194" s="143" t="s">
        <v>31</v>
      </c>
      <c r="I194" s="143" t="s">
        <v>349</v>
      </c>
      <c r="J194" s="143" t="s">
        <v>33</v>
      </c>
      <c r="K194" s="143"/>
      <c r="L194" s="144"/>
    </row>
    <row r="195" spans="1:12" ht="12.75" hidden="1">
      <c r="A195" s="176">
        <v>90034</v>
      </c>
      <c r="B195" s="140">
        <f t="shared" si="7"/>
      </c>
      <c r="C195" s="143" t="s">
        <v>30</v>
      </c>
      <c r="D195" s="173">
        <v>158</v>
      </c>
      <c r="E195" s="174">
        <f t="shared" si="8"/>
        <v>164</v>
      </c>
      <c r="F195" s="175" t="s">
        <v>34</v>
      </c>
      <c r="G195" s="173">
        <v>3</v>
      </c>
      <c r="H195" s="143" t="s">
        <v>31</v>
      </c>
      <c r="I195" s="143"/>
      <c r="J195" s="143" t="s">
        <v>33</v>
      </c>
      <c r="K195" s="143">
        <v>1</v>
      </c>
      <c r="L195" s="144">
        <v>90033</v>
      </c>
    </row>
    <row r="196" spans="1:12" ht="12.75" hidden="1">
      <c r="A196" s="176" t="s">
        <v>736</v>
      </c>
      <c r="B196" s="140">
        <f t="shared" si="7"/>
      </c>
      <c r="C196" s="143" t="s">
        <v>30</v>
      </c>
      <c r="D196" s="177">
        <v>155</v>
      </c>
      <c r="E196" s="174">
        <f t="shared" si="8"/>
        <v>161</v>
      </c>
      <c r="F196" s="175" t="s">
        <v>34</v>
      </c>
      <c r="G196" s="177">
        <v>3</v>
      </c>
      <c r="H196" s="143" t="s">
        <v>31</v>
      </c>
      <c r="I196" s="143"/>
      <c r="J196" s="143" t="s">
        <v>33</v>
      </c>
      <c r="K196" s="143"/>
      <c r="L196" s="144"/>
    </row>
    <row r="197" spans="1:12" ht="12.75" hidden="1">
      <c r="A197" s="176" t="s">
        <v>850</v>
      </c>
      <c r="B197" s="140">
        <f t="shared" si="7"/>
      </c>
      <c r="C197" s="143" t="s">
        <v>30</v>
      </c>
      <c r="D197" s="177">
        <v>155</v>
      </c>
      <c r="E197" s="174">
        <f t="shared" si="8"/>
        <v>164</v>
      </c>
      <c r="F197" s="175" t="s">
        <v>34</v>
      </c>
      <c r="G197" s="177">
        <v>4.5</v>
      </c>
      <c r="H197" s="143" t="s">
        <v>31</v>
      </c>
      <c r="I197" s="143"/>
      <c r="J197" s="143" t="s">
        <v>33</v>
      </c>
      <c r="K197" s="143"/>
      <c r="L197" s="144"/>
    </row>
    <row r="198" spans="1:12" ht="12.75" hidden="1">
      <c r="A198" s="176" t="s">
        <v>748</v>
      </c>
      <c r="B198" s="140">
        <f t="shared" si="7"/>
      </c>
      <c r="C198" s="143" t="s">
        <v>30</v>
      </c>
      <c r="D198" s="177">
        <v>154.3</v>
      </c>
      <c r="E198" s="174">
        <f t="shared" si="8"/>
        <v>165.70000000000002</v>
      </c>
      <c r="F198" s="175" t="s">
        <v>34</v>
      </c>
      <c r="G198" s="177">
        <v>5.7</v>
      </c>
      <c r="H198" s="143" t="s">
        <v>31</v>
      </c>
      <c r="I198" s="143"/>
      <c r="J198" s="143" t="s">
        <v>33</v>
      </c>
      <c r="K198" s="143"/>
      <c r="L198" s="144"/>
    </row>
    <row r="199" spans="1:12" ht="12.75" hidden="1">
      <c r="A199" s="172">
        <v>5428</v>
      </c>
      <c r="B199" s="140">
        <f t="shared" si="7"/>
      </c>
      <c r="C199" s="143" t="s">
        <v>30</v>
      </c>
      <c r="D199" s="173">
        <v>154</v>
      </c>
      <c r="E199" s="174">
        <f t="shared" si="8"/>
        <v>160</v>
      </c>
      <c r="F199" s="175" t="s">
        <v>34</v>
      </c>
      <c r="G199" s="173">
        <v>3</v>
      </c>
      <c r="H199" s="143" t="s">
        <v>31</v>
      </c>
      <c r="I199" s="143"/>
      <c r="J199" s="143" t="s">
        <v>33</v>
      </c>
      <c r="K199" s="143">
        <v>2</v>
      </c>
      <c r="L199" s="144">
        <v>5428</v>
      </c>
    </row>
    <row r="200" spans="1:12" ht="12.75" hidden="1">
      <c r="A200" s="172">
        <v>5383</v>
      </c>
      <c r="B200" s="140">
        <f t="shared" si="7"/>
      </c>
      <c r="C200" s="143" t="s">
        <v>30</v>
      </c>
      <c r="D200" s="173">
        <v>153</v>
      </c>
      <c r="E200" s="174">
        <f t="shared" si="8"/>
        <v>159</v>
      </c>
      <c r="F200" s="175" t="s">
        <v>34</v>
      </c>
      <c r="G200" s="173">
        <v>3</v>
      </c>
      <c r="H200" s="143" t="s">
        <v>31</v>
      </c>
      <c r="I200" s="143"/>
      <c r="J200" s="143" t="s">
        <v>33</v>
      </c>
      <c r="K200" s="143">
        <v>1</v>
      </c>
      <c r="L200" s="144">
        <v>5367</v>
      </c>
    </row>
    <row r="201" spans="1:12" ht="12.75" hidden="1">
      <c r="A201" s="172">
        <v>2163</v>
      </c>
      <c r="B201" s="140">
        <f t="shared" si="7"/>
      </c>
      <c r="C201" s="143" t="s">
        <v>30</v>
      </c>
      <c r="D201" s="173">
        <v>152.07</v>
      </c>
      <c r="E201" s="174">
        <f t="shared" si="8"/>
        <v>157.31</v>
      </c>
      <c r="F201" s="175" t="s">
        <v>34</v>
      </c>
      <c r="G201" s="173">
        <v>2.62</v>
      </c>
      <c r="H201" s="143" t="s">
        <v>31</v>
      </c>
      <c r="I201" s="147" t="s">
        <v>146</v>
      </c>
      <c r="J201" s="150" t="s">
        <v>33</v>
      </c>
      <c r="K201" s="147"/>
      <c r="L201" s="144"/>
    </row>
    <row r="202" spans="1:12" ht="12.75" hidden="1">
      <c r="A202" s="172">
        <v>2258</v>
      </c>
      <c r="B202" s="140">
        <f t="shared" si="7"/>
      </c>
      <c r="C202" s="143" t="s">
        <v>30</v>
      </c>
      <c r="D202" s="173">
        <v>151.99</v>
      </c>
      <c r="E202" s="174">
        <f t="shared" si="8"/>
        <v>159.05</v>
      </c>
      <c r="F202" s="175" t="s">
        <v>34</v>
      </c>
      <c r="G202" s="173">
        <v>3.53</v>
      </c>
      <c r="H202" s="143" t="s">
        <v>31</v>
      </c>
      <c r="I202" s="143" t="s">
        <v>219</v>
      </c>
      <c r="J202" s="143" t="s">
        <v>33</v>
      </c>
      <c r="K202" s="143"/>
      <c r="L202" s="144"/>
    </row>
    <row r="203" spans="1:12" ht="12.75" hidden="1">
      <c r="A203" s="172">
        <v>2361</v>
      </c>
      <c r="B203" s="140">
        <f t="shared" si="7"/>
      </c>
      <c r="C203" s="143" t="s">
        <v>30</v>
      </c>
      <c r="D203" s="173">
        <v>151.77</v>
      </c>
      <c r="E203" s="174">
        <f t="shared" si="8"/>
        <v>162.43</v>
      </c>
      <c r="F203" s="175" t="s">
        <v>34</v>
      </c>
      <c r="G203" s="173">
        <v>5.33</v>
      </c>
      <c r="H203" s="143" t="s">
        <v>31</v>
      </c>
      <c r="I203" s="143" t="s">
        <v>298</v>
      </c>
      <c r="J203" s="143" t="s">
        <v>33</v>
      </c>
      <c r="K203" s="143"/>
      <c r="L203" s="144"/>
    </row>
    <row r="204" spans="1:12" ht="12.75" hidden="1">
      <c r="A204" s="172">
        <v>2437</v>
      </c>
      <c r="B204" s="140">
        <f t="shared" si="7"/>
      </c>
      <c r="C204" s="143" t="s">
        <v>30</v>
      </c>
      <c r="D204" s="173">
        <v>151.77</v>
      </c>
      <c r="E204" s="174">
        <f t="shared" si="8"/>
        <v>165.75</v>
      </c>
      <c r="F204" s="175" t="s">
        <v>34</v>
      </c>
      <c r="G204" s="143">
        <v>6.99</v>
      </c>
      <c r="H204" s="143" t="s">
        <v>31</v>
      </c>
      <c r="I204" s="143" t="s">
        <v>348</v>
      </c>
      <c r="J204" s="143" t="s">
        <v>33</v>
      </c>
      <c r="K204" s="143"/>
      <c r="L204" s="144"/>
    </row>
    <row r="205" spans="1:12" ht="12.75" hidden="1">
      <c r="A205" s="172">
        <v>3237</v>
      </c>
      <c r="B205" s="140">
        <f t="shared" si="7"/>
      </c>
      <c r="C205" s="143" t="s">
        <v>30</v>
      </c>
      <c r="D205" s="173">
        <v>151</v>
      </c>
      <c r="E205" s="174">
        <f aca="true" t="shared" si="9" ref="E205:E236">D205+(G205*2)</f>
        <v>170</v>
      </c>
      <c r="F205" s="175" t="s">
        <v>34</v>
      </c>
      <c r="G205" s="173">
        <v>9.5</v>
      </c>
      <c r="H205" s="143" t="s">
        <v>31</v>
      </c>
      <c r="I205" s="143"/>
      <c r="J205" s="143" t="s">
        <v>33</v>
      </c>
      <c r="K205" s="143">
        <v>1</v>
      </c>
      <c r="L205" s="144">
        <v>3237</v>
      </c>
    </row>
    <row r="206" spans="1:12" ht="12.75" hidden="1">
      <c r="A206" s="176" t="s">
        <v>745</v>
      </c>
      <c r="B206" s="140">
        <f t="shared" si="7"/>
      </c>
      <c r="C206" s="143" t="s">
        <v>30</v>
      </c>
      <c r="D206" s="177">
        <v>149.3</v>
      </c>
      <c r="E206" s="174">
        <f t="shared" si="9"/>
        <v>160.70000000000002</v>
      </c>
      <c r="F206" s="175" t="s">
        <v>34</v>
      </c>
      <c r="G206" s="177">
        <v>5.7</v>
      </c>
      <c r="H206" s="143" t="s">
        <v>31</v>
      </c>
      <c r="I206" s="143"/>
      <c r="J206" s="143" t="s">
        <v>33</v>
      </c>
      <c r="K206" s="143"/>
      <c r="L206" s="144"/>
    </row>
    <row r="207" spans="1:12" ht="12.75" hidden="1">
      <c r="A207" s="172">
        <v>9873</v>
      </c>
      <c r="B207" s="140">
        <f t="shared" si="7"/>
      </c>
      <c r="C207" s="143" t="s">
        <v>432</v>
      </c>
      <c r="D207" s="173">
        <v>149</v>
      </c>
      <c r="E207" s="174">
        <f t="shared" si="9"/>
        <v>155</v>
      </c>
      <c r="F207" s="175"/>
      <c r="G207" s="173">
        <v>3</v>
      </c>
      <c r="H207" s="143" t="s">
        <v>31</v>
      </c>
      <c r="I207" s="143"/>
      <c r="J207" s="143" t="s">
        <v>33</v>
      </c>
      <c r="K207" s="143"/>
      <c r="L207" s="144" t="s">
        <v>433</v>
      </c>
    </row>
    <row r="208" spans="1:12" ht="12.75" hidden="1">
      <c r="A208" s="172">
        <v>2257</v>
      </c>
      <c r="B208" s="140">
        <f t="shared" si="7"/>
      </c>
      <c r="C208" s="143" t="s">
        <v>30</v>
      </c>
      <c r="D208" s="173">
        <v>148.82</v>
      </c>
      <c r="E208" s="174">
        <f t="shared" si="9"/>
        <v>155.88</v>
      </c>
      <c r="F208" s="175" t="s">
        <v>34</v>
      </c>
      <c r="G208" s="173">
        <v>3.53</v>
      </c>
      <c r="H208" s="143" t="s">
        <v>31</v>
      </c>
      <c r="I208" s="143" t="s">
        <v>218</v>
      </c>
      <c r="J208" s="143" t="s">
        <v>33</v>
      </c>
      <c r="K208" s="143"/>
      <c r="L208" s="144"/>
    </row>
    <row r="209" spans="1:12" ht="12.75" hidden="1">
      <c r="A209" s="172">
        <v>2360</v>
      </c>
      <c r="B209" s="140">
        <f t="shared" si="7"/>
      </c>
      <c r="C209" s="143" t="s">
        <v>30</v>
      </c>
      <c r="D209" s="173">
        <v>148.59</v>
      </c>
      <c r="E209" s="174">
        <f t="shared" si="9"/>
        <v>159.25</v>
      </c>
      <c r="F209" s="175" t="s">
        <v>34</v>
      </c>
      <c r="G209" s="173">
        <v>5.33</v>
      </c>
      <c r="H209" s="143" t="s">
        <v>31</v>
      </c>
      <c r="I209" s="143" t="s">
        <v>297</v>
      </c>
      <c r="J209" s="143" t="s">
        <v>33</v>
      </c>
      <c r="K209" s="143"/>
      <c r="L209" s="144"/>
    </row>
    <row r="210" spans="1:12" ht="12.75" hidden="1">
      <c r="A210" s="172">
        <v>2436</v>
      </c>
      <c r="B210" s="140">
        <f t="shared" si="7"/>
      </c>
      <c r="C210" s="143" t="s">
        <v>30</v>
      </c>
      <c r="D210" s="173">
        <v>146.21</v>
      </c>
      <c r="E210" s="174">
        <f t="shared" si="9"/>
        <v>160.19</v>
      </c>
      <c r="F210" s="175" t="s">
        <v>34</v>
      </c>
      <c r="G210" s="143">
        <v>6.99</v>
      </c>
      <c r="H210" s="143" t="s">
        <v>31</v>
      </c>
      <c r="I210" s="143" t="s">
        <v>347</v>
      </c>
      <c r="J210" s="143" t="s">
        <v>33</v>
      </c>
      <c r="K210" s="143"/>
      <c r="L210" s="144"/>
    </row>
    <row r="211" spans="1:12" ht="12.75" hidden="1">
      <c r="A211" s="172">
        <v>2162</v>
      </c>
      <c r="B211" s="140">
        <f t="shared" si="7"/>
      </c>
      <c r="C211" s="143" t="s">
        <v>30</v>
      </c>
      <c r="D211" s="173">
        <v>145.72</v>
      </c>
      <c r="E211" s="174">
        <f t="shared" si="9"/>
        <v>150.96</v>
      </c>
      <c r="F211" s="175" t="s">
        <v>34</v>
      </c>
      <c r="G211" s="173">
        <v>2.62</v>
      </c>
      <c r="H211" s="143" t="s">
        <v>31</v>
      </c>
      <c r="I211" s="147" t="s">
        <v>145</v>
      </c>
      <c r="J211" s="150" t="s">
        <v>33</v>
      </c>
      <c r="K211" s="147"/>
      <c r="L211" s="144"/>
    </row>
    <row r="212" spans="1:12" ht="12.75" hidden="1">
      <c r="A212" s="172">
        <v>2256</v>
      </c>
      <c r="B212" s="140">
        <f t="shared" si="7"/>
      </c>
      <c r="C212" s="143" t="s">
        <v>30</v>
      </c>
      <c r="D212" s="173">
        <v>145.64</v>
      </c>
      <c r="E212" s="174">
        <f t="shared" si="9"/>
        <v>152.7</v>
      </c>
      <c r="F212" s="175" t="s">
        <v>34</v>
      </c>
      <c r="G212" s="173">
        <v>3.53</v>
      </c>
      <c r="H212" s="143" t="s">
        <v>31</v>
      </c>
      <c r="I212" s="143" t="s">
        <v>217</v>
      </c>
      <c r="J212" s="143" t="s">
        <v>33</v>
      </c>
      <c r="K212" s="143"/>
      <c r="L212" s="144"/>
    </row>
    <row r="213" spans="1:12" ht="12.75" hidden="1">
      <c r="A213" s="172">
        <v>3568</v>
      </c>
      <c r="B213" s="140">
        <f t="shared" si="7"/>
      </c>
      <c r="C213" s="143" t="s">
        <v>30</v>
      </c>
      <c r="D213" s="173">
        <v>145.5</v>
      </c>
      <c r="E213" s="174">
        <f t="shared" si="9"/>
        <v>159.5</v>
      </c>
      <c r="F213" s="175" t="s">
        <v>34</v>
      </c>
      <c r="G213" s="173">
        <v>7</v>
      </c>
      <c r="H213" s="143" t="s">
        <v>31</v>
      </c>
      <c r="I213" s="143"/>
      <c r="J213" s="143" t="s">
        <v>33</v>
      </c>
      <c r="K213" s="143">
        <v>1</v>
      </c>
      <c r="L213" s="144">
        <v>3568</v>
      </c>
    </row>
    <row r="214" spans="1:12" ht="12.75" hidden="1">
      <c r="A214" s="172">
        <v>2359</v>
      </c>
      <c r="B214" s="140">
        <f t="shared" si="7"/>
      </c>
      <c r="C214" s="143" t="s">
        <v>30</v>
      </c>
      <c r="D214" s="173">
        <v>145.42</v>
      </c>
      <c r="E214" s="174">
        <f t="shared" si="9"/>
        <v>156.07999999999998</v>
      </c>
      <c r="F214" s="175" t="s">
        <v>34</v>
      </c>
      <c r="G214" s="173">
        <v>5.33</v>
      </c>
      <c r="H214" s="143" t="s">
        <v>31</v>
      </c>
      <c r="I214" s="143" t="s">
        <v>296</v>
      </c>
      <c r="J214" s="143" t="s">
        <v>33</v>
      </c>
      <c r="K214" s="143"/>
      <c r="L214" s="144"/>
    </row>
    <row r="215" spans="1:12" ht="12.75" hidden="1">
      <c r="A215" s="172">
        <v>2435</v>
      </c>
      <c r="B215" s="140">
        <f t="shared" si="7"/>
      </c>
      <c r="C215" s="143" t="s">
        <v>30</v>
      </c>
      <c r="D215" s="173">
        <v>145.42</v>
      </c>
      <c r="E215" s="174">
        <f t="shared" si="9"/>
        <v>159.39999999999998</v>
      </c>
      <c r="F215" s="175" t="s">
        <v>34</v>
      </c>
      <c r="G215" s="173">
        <v>6.99</v>
      </c>
      <c r="H215" s="143" t="s">
        <v>31</v>
      </c>
      <c r="I215" s="143" t="s">
        <v>346</v>
      </c>
      <c r="J215" s="143" t="s">
        <v>33</v>
      </c>
      <c r="K215" s="143"/>
      <c r="L215" s="144"/>
    </row>
    <row r="216" spans="1:12" ht="12.75" hidden="1">
      <c r="A216" s="176" t="s">
        <v>858</v>
      </c>
      <c r="B216" s="140">
        <f t="shared" si="7"/>
      </c>
      <c r="C216" s="143" t="s">
        <v>30</v>
      </c>
      <c r="D216" s="177">
        <v>145.16</v>
      </c>
      <c r="E216" s="174">
        <f t="shared" si="9"/>
        <v>153.44</v>
      </c>
      <c r="F216" s="175" t="s">
        <v>34</v>
      </c>
      <c r="G216" s="177">
        <v>4.14</v>
      </c>
      <c r="H216" s="143" t="s">
        <v>31</v>
      </c>
      <c r="I216" s="143"/>
      <c r="J216" s="143" t="s">
        <v>33</v>
      </c>
      <c r="K216" s="143"/>
      <c r="L216" s="144"/>
    </row>
    <row r="217" spans="1:12" ht="12.75" hidden="1">
      <c r="A217" s="176" t="s">
        <v>744</v>
      </c>
      <c r="B217" s="140">
        <f t="shared" si="7"/>
      </c>
      <c r="C217" s="143" t="s">
        <v>30</v>
      </c>
      <c r="D217" s="177">
        <v>144.6</v>
      </c>
      <c r="E217" s="174">
        <f t="shared" si="9"/>
        <v>156</v>
      </c>
      <c r="F217" s="175" t="s">
        <v>34</v>
      </c>
      <c r="G217" s="177">
        <v>5.7</v>
      </c>
      <c r="H217" s="143" t="s">
        <v>31</v>
      </c>
      <c r="I217" s="143"/>
      <c r="J217" s="143" t="s">
        <v>33</v>
      </c>
      <c r="K217" s="143"/>
      <c r="L217" s="144"/>
    </row>
    <row r="218" spans="1:12" ht="12.75" hidden="1">
      <c r="A218" s="181" t="s">
        <v>602</v>
      </c>
      <c r="B218" s="140">
        <f t="shared" si="7"/>
      </c>
      <c r="C218" s="143" t="s">
        <v>30</v>
      </c>
      <c r="D218" s="182">
        <v>144.5</v>
      </c>
      <c r="E218" s="174">
        <f t="shared" si="9"/>
        <v>150.5</v>
      </c>
      <c r="F218" s="175" t="s">
        <v>34</v>
      </c>
      <c r="G218" s="182">
        <v>3</v>
      </c>
      <c r="H218" s="143" t="s">
        <v>31</v>
      </c>
      <c r="I218" s="143"/>
      <c r="J218" s="143" t="s">
        <v>33</v>
      </c>
      <c r="K218" s="143"/>
      <c r="L218" s="144"/>
    </row>
    <row r="219" spans="1:12" ht="12.75" hidden="1">
      <c r="A219" s="172">
        <v>3546</v>
      </c>
      <c r="B219" s="140">
        <f t="shared" si="7"/>
      </c>
      <c r="C219" s="143" t="s">
        <v>30</v>
      </c>
      <c r="D219" s="173">
        <v>144</v>
      </c>
      <c r="E219" s="174">
        <f t="shared" si="9"/>
        <v>160.8</v>
      </c>
      <c r="F219" s="175" t="s">
        <v>34</v>
      </c>
      <c r="G219" s="173">
        <v>8.4</v>
      </c>
      <c r="H219" s="143" t="s">
        <v>31</v>
      </c>
      <c r="I219" s="143"/>
      <c r="J219" s="143" t="s">
        <v>33</v>
      </c>
      <c r="K219" s="143">
        <v>1</v>
      </c>
      <c r="L219" s="144">
        <v>3546</v>
      </c>
    </row>
    <row r="220" spans="1:12" ht="12.75" hidden="1">
      <c r="A220" s="172">
        <v>5268</v>
      </c>
      <c r="B220" s="140">
        <f t="shared" si="7"/>
      </c>
      <c r="C220" s="143" t="s">
        <v>30</v>
      </c>
      <c r="D220" s="173">
        <v>144</v>
      </c>
      <c r="E220" s="174">
        <f t="shared" si="9"/>
        <v>155</v>
      </c>
      <c r="F220" s="175" t="s">
        <v>34</v>
      </c>
      <c r="G220" s="173">
        <v>5.5</v>
      </c>
      <c r="H220" s="143" t="s">
        <v>31</v>
      </c>
      <c r="I220" s="143"/>
      <c r="J220" s="143" t="s">
        <v>33</v>
      </c>
      <c r="K220" s="143">
        <v>1</v>
      </c>
      <c r="L220" s="144">
        <v>5268</v>
      </c>
    </row>
    <row r="221" spans="1:12" ht="12.75" hidden="1">
      <c r="A221" s="176" t="s">
        <v>630</v>
      </c>
      <c r="B221" s="140">
        <f t="shared" si="7"/>
      </c>
      <c r="C221" s="143" t="s">
        <v>30</v>
      </c>
      <c r="D221" s="177">
        <v>144</v>
      </c>
      <c r="E221" s="174">
        <f t="shared" si="9"/>
        <v>153</v>
      </c>
      <c r="F221" s="175" t="s">
        <v>34</v>
      </c>
      <c r="G221" s="177">
        <v>4.5</v>
      </c>
      <c r="H221" s="143" t="s">
        <v>31</v>
      </c>
      <c r="I221" s="150"/>
      <c r="J221" s="150" t="s">
        <v>33</v>
      </c>
      <c r="K221" s="150"/>
      <c r="L221" s="144"/>
    </row>
    <row r="222" spans="1:12" ht="12.75" hidden="1">
      <c r="A222" s="176" t="s">
        <v>814</v>
      </c>
      <c r="B222" s="140">
        <f t="shared" si="7"/>
      </c>
      <c r="C222" s="143" t="s">
        <v>30</v>
      </c>
      <c r="D222" s="177">
        <v>144</v>
      </c>
      <c r="E222" s="174">
        <f t="shared" si="9"/>
        <v>148.8</v>
      </c>
      <c r="F222" s="175" t="s">
        <v>34</v>
      </c>
      <c r="G222" s="177">
        <v>2.4</v>
      </c>
      <c r="H222" s="143" t="s">
        <v>31</v>
      </c>
      <c r="I222" s="150"/>
      <c r="J222" s="150" t="s">
        <v>33</v>
      </c>
      <c r="K222" s="150"/>
      <c r="L222" s="144"/>
    </row>
    <row r="223" spans="1:12" ht="12.75" hidden="1">
      <c r="A223" s="172">
        <v>2255</v>
      </c>
      <c r="B223" s="140">
        <f t="shared" si="7"/>
      </c>
      <c r="C223" s="143" t="s">
        <v>30</v>
      </c>
      <c r="D223" s="173">
        <v>142.47</v>
      </c>
      <c r="E223" s="174">
        <f t="shared" si="9"/>
        <v>149.53</v>
      </c>
      <c r="F223" s="175" t="s">
        <v>34</v>
      </c>
      <c r="G223" s="173">
        <v>3.53</v>
      </c>
      <c r="H223" s="143" t="s">
        <v>31</v>
      </c>
      <c r="I223" s="143" t="s">
        <v>216</v>
      </c>
      <c r="J223" s="143" t="s">
        <v>33</v>
      </c>
      <c r="K223" s="143"/>
      <c r="L223" s="144"/>
    </row>
    <row r="224" spans="1:12" ht="12.75" hidden="1">
      <c r="A224" s="172">
        <v>2358</v>
      </c>
      <c r="B224" s="140">
        <f aca="true" t="shared" si="10" ref="B224:B287">IF(G224=$D$8,IF(D224&lt;$E$21,IF(I224&lt;&gt;0,1,""),""),"")</f>
      </c>
      <c r="C224" s="143" t="s">
        <v>30</v>
      </c>
      <c r="D224" s="173">
        <v>142.24</v>
      </c>
      <c r="E224" s="174">
        <f t="shared" si="9"/>
        <v>152.9</v>
      </c>
      <c r="F224" s="175" t="s">
        <v>34</v>
      </c>
      <c r="G224" s="143">
        <v>5.33</v>
      </c>
      <c r="H224" s="143" t="s">
        <v>31</v>
      </c>
      <c r="I224" s="143" t="s">
        <v>295</v>
      </c>
      <c r="J224" s="143" t="s">
        <v>33</v>
      </c>
      <c r="K224" s="143"/>
      <c r="L224" s="144"/>
    </row>
    <row r="225" spans="1:12" ht="12.75" hidden="1">
      <c r="A225" s="172">
        <v>2434</v>
      </c>
      <c r="B225" s="140">
        <f t="shared" si="10"/>
      </c>
      <c r="C225" s="143" t="s">
        <v>30</v>
      </c>
      <c r="D225" s="173">
        <v>142.24</v>
      </c>
      <c r="E225" s="174">
        <f t="shared" si="9"/>
        <v>156.22</v>
      </c>
      <c r="F225" s="175" t="s">
        <v>34</v>
      </c>
      <c r="G225" s="173">
        <v>6.99</v>
      </c>
      <c r="H225" s="143" t="s">
        <v>31</v>
      </c>
      <c r="I225" s="143" t="s">
        <v>345</v>
      </c>
      <c r="J225" s="143" t="s">
        <v>33</v>
      </c>
      <c r="K225" s="143"/>
      <c r="L225" s="144"/>
    </row>
    <row r="226" spans="1:12" ht="12.75" hidden="1">
      <c r="A226" s="176" t="s">
        <v>542</v>
      </c>
      <c r="B226" s="140">
        <f t="shared" si="10"/>
      </c>
      <c r="C226" s="143" t="s">
        <v>30</v>
      </c>
      <c r="D226" s="177">
        <v>142</v>
      </c>
      <c r="E226" s="174">
        <f t="shared" si="9"/>
        <v>150</v>
      </c>
      <c r="F226" s="175" t="s">
        <v>34</v>
      </c>
      <c r="G226" s="177">
        <v>4</v>
      </c>
      <c r="H226" s="143" t="s">
        <v>31</v>
      </c>
      <c r="I226" s="150"/>
      <c r="J226" s="150" t="s">
        <v>33</v>
      </c>
      <c r="K226" s="150"/>
      <c r="L226" s="144"/>
    </row>
    <row r="227" spans="1:12" ht="12.75" hidden="1">
      <c r="A227" s="176" t="s">
        <v>663</v>
      </c>
      <c r="B227" s="140">
        <f t="shared" si="10"/>
      </c>
      <c r="C227" s="143" t="s">
        <v>30</v>
      </c>
      <c r="D227" s="177">
        <v>142</v>
      </c>
      <c r="E227" s="174">
        <f t="shared" si="9"/>
        <v>145.4</v>
      </c>
      <c r="F227" s="175" t="s">
        <v>34</v>
      </c>
      <c r="G227" s="177">
        <v>1.7</v>
      </c>
      <c r="H227" s="143" t="s">
        <v>31</v>
      </c>
      <c r="I227" s="150"/>
      <c r="J227" s="150" t="s">
        <v>33</v>
      </c>
      <c r="K227" s="150"/>
      <c r="L227" s="144"/>
    </row>
    <row r="228" spans="1:12" ht="12.75" hidden="1">
      <c r="A228" s="176" t="s">
        <v>862</v>
      </c>
      <c r="B228" s="140">
        <f t="shared" si="10"/>
      </c>
      <c r="C228" s="143" t="s">
        <v>30</v>
      </c>
      <c r="D228" s="177">
        <v>142</v>
      </c>
      <c r="E228" s="174">
        <f t="shared" si="9"/>
        <v>145.56</v>
      </c>
      <c r="F228" s="175" t="s">
        <v>34</v>
      </c>
      <c r="G228" s="177">
        <v>1.78</v>
      </c>
      <c r="H228" s="143" t="s">
        <v>31</v>
      </c>
      <c r="I228" s="150"/>
      <c r="J228" s="150" t="s">
        <v>33</v>
      </c>
      <c r="K228" s="150"/>
      <c r="L228" s="144"/>
    </row>
    <row r="229" spans="1:12" ht="12.75" hidden="1">
      <c r="A229" s="178">
        <v>1823</v>
      </c>
      <c r="B229" s="140">
        <f t="shared" si="10"/>
      </c>
      <c r="C229" s="148" t="s">
        <v>30</v>
      </c>
      <c r="D229" s="179">
        <v>140</v>
      </c>
      <c r="E229" s="179">
        <f t="shared" si="9"/>
        <v>153</v>
      </c>
      <c r="F229" s="180" t="s">
        <v>34</v>
      </c>
      <c r="G229" s="179">
        <v>6.5</v>
      </c>
      <c r="H229" s="148" t="s">
        <v>31</v>
      </c>
      <c r="I229" s="148"/>
      <c r="J229" s="148" t="s">
        <v>33</v>
      </c>
      <c r="K229" s="148">
        <v>5</v>
      </c>
      <c r="L229" s="149">
        <v>7130</v>
      </c>
    </row>
    <row r="230" spans="1:12" ht="12.75" hidden="1">
      <c r="A230" s="172">
        <v>5087</v>
      </c>
      <c r="B230" s="140">
        <f t="shared" si="10"/>
      </c>
      <c r="C230" s="143" t="s">
        <v>30</v>
      </c>
      <c r="D230" s="173">
        <v>140</v>
      </c>
      <c r="E230" s="174">
        <f t="shared" si="9"/>
        <v>148</v>
      </c>
      <c r="F230" s="175" t="s">
        <v>34</v>
      </c>
      <c r="G230" s="173">
        <v>4</v>
      </c>
      <c r="H230" s="143" t="s">
        <v>31</v>
      </c>
      <c r="I230" s="143"/>
      <c r="J230" s="143" t="s">
        <v>33</v>
      </c>
      <c r="K230" s="143">
        <v>2</v>
      </c>
      <c r="L230" s="144">
        <v>7129</v>
      </c>
    </row>
    <row r="231" spans="1:12" ht="12.75" hidden="1">
      <c r="A231" s="172">
        <v>5858</v>
      </c>
      <c r="B231" s="140">
        <f t="shared" si="10"/>
      </c>
      <c r="C231" s="143" t="s">
        <v>30</v>
      </c>
      <c r="D231" s="173">
        <v>140</v>
      </c>
      <c r="E231" s="174">
        <f t="shared" si="9"/>
        <v>146</v>
      </c>
      <c r="F231" s="175" t="s">
        <v>34</v>
      </c>
      <c r="G231" s="173">
        <v>3</v>
      </c>
      <c r="H231" s="143" t="s">
        <v>412</v>
      </c>
      <c r="I231" s="143"/>
      <c r="J231" s="143" t="s">
        <v>413</v>
      </c>
      <c r="K231" s="143">
        <v>1</v>
      </c>
      <c r="L231" s="144">
        <v>231</v>
      </c>
    </row>
    <row r="232" spans="1:12" ht="12.75" hidden="1">
      <c r="A232" s="176" t="s">
        <v>686</v>
      </c>
      <c r="B232" s="140">
        <f t="shared" si="10"/>
      </c>
      <c r="C232" s="143" t="s">
        <v>30</v>
      </c>
      <c r="D232" s="177">
        <v>140</v>
      </c>
      <c r="E232" s="174">
        <f t="shared" si="9"/>
        <v>146</v>
      </c>
      <c r="F232" s="175" t="s">
        <v>34</v>
      </c>
      <c r="G232" s="177">
        <v>3</v>
      </c>
      <c r="H232" s="143" t="s">
        <v>31</v>
      </c>
      <c r="I232" s="150"/>
      <c r="J232" s="150" t="s">
        <v>33</v>
      </c>
      <c r="K232" s="150"/>
      <c r="L232" s="144"/>
    </row>
    <row r="233" spans="1:12" ht="12.75" hidden="1">
      <c r="A233" s="176" t="s">
        <v>689</v>
      </c>
      <c r="B233" s="140">
        <f t="shared" si="10"/>
      </c>
      <c r="C233" s="143" t="s">
        <v>30</v>
      </c>
      <c r="D233" s="177">
        <v>140</v>
      </c>
      <c r="E233" s="174">
        <f t="shared" si="9"/>
        <v>150</v>
      </c>
      <c r="F233" s="175" t="s">
        <v>34</v>
      </c>
      <c r="G233" s="177">
        <v>5</v>
      </c>
      <c r="H233" s="143" t="s">
        <v>31</v>
      </c>
      <c r="I233" s="150"/>
      <c r="J233" s="150" t="s">
        <v>33</v>
      </c>
      <c r="K233" s="150"/>
      <c r="L233" s="144"/>
    </row>
    <row r="234" spans="1:12" ht="12.75" hidden="1">
      <c r="A234" s="172">
        <v>1991</v>
      </c>
      <c r="B234" s="140">
        <f t="shared" si="10"/>
      </c>
      <c r="C234" s="143" t="s">
        <v>30</v>
      </c>
      <c r="D234" s="173">
        <v>139.5</v>
      </c>
      <c r="E234" s="174">
        <f t="shared" si="9"/>
        <v>150.7</v>
      </c>
      <c r="F234" s="175" t="s">
        <v>34</v>
      </c>
      <c r="G234" s="173">
        <v>5.6</v>
      </c>
      <c r="H234" s="143" t="s">
        <v>31</v>
      </c>
      <c r="I234" s="143"/>
      <c r="J234" s="143" t="s">
        <v>33</v>
      </c>
      <c r="K234" s="143">
        <v>4</v>
      </c>
      <c r="L234" s="144">
        <v>7060</v>
      </c>
    </row>
    <row r="235" spans="1:12" ht="12.75" hidden="1">
      <c r="A235" s="172">
        <v>2161</v>
      </c>
      <c r="B235" s="140">
        <f t="shared" si="10"/>
      </c>
      <c r="C235" s="143" t="s">
        <v>30</v>
      </c>
      <c r="D235" s="173">
        <v>139.37</v>
      </c>
      <c r="E235" s="174">
        <f t="shared" si="9"/>
        <v>144.61</v>
      </c>
      <c r="F235" s="175" t="s">
        <v>34</v>
      </c>
      <c r="G235" s="173">
        <v>2.62</v>
      </c>
      <c r="H235" s="143" t="s">
        <v>31</v>
      </c>
      <c r="I235" s="150" t="s">
        <v>144</v>
      </c>
      <c r="J235" s="150" t="s">
        <v>33</v>
      </c>
      <c r="K235" s="150"/>
      <c r="L235" s="144"/>
    </row>
    <row r="236" spans="1:12" ht="12.75" hidden="1">
      <c r="A236" s="172">
        <v>2254</v>
      </c>
      <c r="B236" s="140">
        <f t="shared" si="10"/>
      </c>
      <c r="C236" s="143" t="s">
        <v>30</v>
      </c>
      <c r="D236" s="173">
        <v>139.29</v>
      </c>
      <c r="E236" s="174">
        <f t="shared" si="9"/>
        <v>146.35</v>
      </c>
      <c r="F236" s="175" t="s">
        <v>34</v>
      </c>
      <c r="G236" s="173">
        <v>3.53</v>
      </c>
      <c r="H236" s="143" t="s">
        <v>31</v>
      </c>
      <c r="I236" s="143" t="s">
        <v>215</v>
      </c>
      <c r="J236" s="143" t="s">
        <v>33</v>
      </c>
      <c r="K236" s="143"/>
      <c r="L236" s="144"/>
    </row>
    <row r="237" spans="1:12" ht="12.75" hidden="1">
      <c r="A237" s="172">
        <v>2357</v>
      </c>
      <c r="B237" s="140">
        <f t="shared" si="10"/>
      </c>
      <c r="C237" s="143" t="s">
        <v>30</v>
      </c>
      <c r="D237" s="173">
        <v>139.07</v>
      </c>
      <c r="E237" s="174">
        <f aca="true" t="shared" si="11" ref="E237:E268">D237+(G237*2)</f>
        <v>149.73</v>
      </c>
      <c r="F237" s="175" t="s">
        <v>34</v>
      </c>
      <c r="G237" s="143">
        <v>5.33</v>
      </c>
      <c r="H237" s="143" t="s">
        <v>31</v>
      </c>
      <c r="I237" s="143" t="s">
        <v>294</v>
      </c>
      <c r="J237" s="143" t="s">
        <v>33</v>
      </c>
      <c r="K237" s="143"/>
      <c r="L237" s="144"/>
    </row>
    <row r="238" spans="1:12" ht="12.75" hidden="1">
      <c r="A238" s="172">
        <v>2433</v>
      </c>
      <c r="B238" s="140">
        <f t="shared" si="10"/>
      </c>
      <c r="C238" s="143" t="s">
        <v>30</v>
      </c>
      <c r="D238" s="173">
        <v>139.07</v>
      </c>
      <c r="E238" s="174">
        <f t="shared" si="11"/>
        <v>153.04999999999998</v>
      </c>
      <c r="F238" s="175" t="s">
        <v>34</v>
      </c>
      <c r="G238" s="173">
        <v>6.99</v>
      </c>
      <c r="H238" s="143" t="s">
        <v>31</v>
      </c>
      <c r="I238" s="143" t="s">
        <v>344</v>
      </c>
      <c r="J238" s="143" t="s">
        <v>33</v>
      </c>
      <c r="K238" s="143"/>
      <c r="L238" s="144"/>
    </row>
    <row r="239" spans="1:12" ht="12.75" hidden="1">
      <c r="A239" s="172">
        <v>5350</v>
      </c>
      <c r="B239" s="140">
        <f t="shared" si="10"/>
      </c>
      <c r="C239" s="143" t="s">
        <v>30</v>
      </c>
      <c r="D239" s="173">
        <v>138.6</v>
      </c>
      <c r="E239" s="174">
        <f t="shared" si="11"/>
        <v>144.6</v>
      </c>
      <c r="F239" s="175" t="s">
        <v>34</v>
      </c>
      <c r="G239" s="173">
        <v>3</v>
      </c>
      <c r="H239" s="143" t="s">
        <v>31</v>
      </c>
      <c r="I239" s="143"/>
      <c r="J239" s="143" t="s">
        <v>33</v>
      </c>
      <c r="K239" s="143">
        <v>5</v>
      </c>
      <c r="L239" s="144">
        <v>7139</v>
      </c>
    </row>
    <row r="240" spans="1:12" ht="12.75" hidden="1">
      <c r="A240" s="172">
        <v>5501</v>
      </c>
      <c r="B240" s="140">
        <f t="shared" si="10"/>
      </c>
      <c r="C240" s="143" t="s">
        <v>30</v>
      </c>
      <c r="D240" s="173">
        <v>138.3</v>
      </c>
      <c r="E240" s="174">
        <f t="shared" si="11"/>
        <v>144.3</v>
      </c>
      <c r="F240" s="175" t="s">
        <v>34</v>
      </c>
      <c r="G240" s="173">
        <v>3</v>
      </c>
      <c r="H240" s="143" t="s">
        <v>31</v>
      </c>
      <c r="I240" s="143"/>
      <c r="J240" s="143" t="s">
        <v>33</v>
      </c>
      <c r="K240" s="143">
        <v>5</v>
      </c>
      <c r="L240" s="144">
        <v>7135</v>
      </c>
    </row>
    <row r="241" spans="1:12" ht="12.75" hidden="1">
      <c r="A241" s="176" t="s">
        <v>459</v>
      </c>
      <c r="B241" s="140">
        <f t="shared" si="10"/>
      </c>
      <c r="C241" s="143" t="s">
        <v>30</v>
      </c>
      <c r="D241" s="177">
        <v>138</v>
      </c>
      <c r="E241" s="174">
        <f t="shared" si="11"/>
        <v>149.4</v>
      </c>
      <c r="F241" s="175" t="s">
        <v>34</v>
      </c>
      <c r="G241" s="177">
        <v>5.7</v>
      </c>
      <c r="H241" s="143" t="s">
        <v>31</v>
      </c>
      <c r="I241" s="150"/>
      <c r="J241" s="150" t="s">
        <v>33</v>
      </c>
      <c r="K241" s="150"/>
      <c r="L241" s="144"/>
    </row>
    <row r="242" spans="1:12" ht="12.75" hidden="1">
      <c r="A242" s="176" t="s">
        <v>715</v>
      </c>
      <c r="B242" s="140">
        <f t="shared" si="10"/>
      </c>
      <c r="C242" s="143" t="s">
        <v>30</v>
      </c>
      <c r="D242" s="177">
        <v>138</v>
      </c>
      <c r="E242" s="174">
        <f t="shared" si="11"/>
        <v>142</v>
      </c>
      <c r="F242" s="175" t="s">
        <v>34</v>
      </c>
      <c r="G242" s="177">
        <v>2</v>
      </c>
      <c r="H242" s="143" t="s">
        <v>31</v>
      </c>
      <c r="I242" s="150"/>
      <c r="J242" s="150" t="s">
        <v>33</v>
      </c>
      <c r="K242" s="150"/>
      <c r="L242" s="144"/>
    </row>
    <row r="243" spans="1:12" ht="12.75" hidden="1">
      <c r="A243" s="172">
        <v>2253</v>
      </c>
      <c r="B243" s="140">
        <f t="shared" si="10"/>
      </c>
      <c r="C243" s="143" t="s">
        <v>30</v>
      </c>
      <c r="D243" s="173">
        <v>136.12</v>
      </c>
      <c r="E243" s="174">
        <f t="shared" si="11"/>
        <v>143.18</v>
      </c>
      <c r="F243" s="175" t="s">
        <v>34</v>
      </c>
      <c r="G243" s="143">
        <v>3.53</v>
      </c>
      <c r="H243" s="143" t="s">
        <v>31</v>
      </c>
      <c r="I243" s="143" t="s">
        <v>214</v>
      </c>
      <c r="J243" s="143" t="s">
        <v>33</v>
      </c>
      <c r="K243" s="143"/>
      <c r="L243" s="144"/>
    </row>
    <row r="244" spans="1:12" ht="12.75" hidden="1">
      <c r="A244" s="176" t="s">
        <v>631</v>
      </c>
      <c r="B244" s="140">
        <f t="shared" si="10"/>
      </c>
      <c r="C244" s="143" t="s">
        <v>30</v>
      </c>
      <c r="D244" s="177">
        <v>136</v>
      </c>
      <c r="E244" s="174">
        <f t="shared" si="11"/>
        <v>146</v>
      </c>
      <c r="F244" s="175" t="s">
        <v>34</v>
      </c>
      <c r="G244" s="177">
        <v>5</v>
      </c>
      <c r="H244" s="143" t="s">
        <v>31</v>
      </c>
      <c r="I244" s="150"/>
      <c r="J244" s="150" t="s">
        <v>33</v>
      </c>
      <c r="K244" s="150"/>
      <c r="L244" s="144"/>
    </row>
    <row r="245" spans="1:12" ht="12.75" hidden="1">
      <c r="A245" s="172">
        <v>2356</v>
      </c>
      <c r="B245" s="140">
        <f t="shared" si="10"/>
      </c>
      <c r="C245" s="143" t="s">
        <v>30</v>
      </c>
      <c r="D245" s="173">
        <v>135.89</v>
      </c>
      <c r="E245" s="174">
        <f t="shared" si="11"/>
        <v>146.54999999999998</v>
      </c>
      <c r="F245" s="175" t="s">
        <v>34</v>
      </c>
      <c r="G245" s="143">
        <v>5.33</v>
      </c>
      <c r="H245" s="143" t="s">
        <v>31</v>
      </c>
      <c r="I245" s="143" t="s">
        <v>293</v>
      </c>
      <c r="J245" s="143" t="s">
        <v>33</v>
      </c>
      <c r="K245" s="143"/>
      <c r="L245" s="144"/>
    </row>
    <row r="246" spans="1:12" ht="12.75" hidden="1">
      <c r="A246" s="172">
        <v>2432</v>
      </c>
      <c r="B246" s="140">
        <f t="shared" si="10"/>
      </c>
      <c r="C246" s="143" t="s">
        <v>30</v>
      </c>
      <c r="D246" s="173">
        <v>135.89</v>
      </c>
      <c r="E246" s="174">
        <f t="shared" si="11"/>
        <v>149.86999999999998</v>
      </c>
      <c r="F246" s="175" t="s">
        <v>34</v>
      </c>
      <c r="G246" s="143">
        <v>6.99</v>
      </c>
      <c r="H246" s="143" t="s">
        <v>31</v>
      </c>
      <c r="I246" s="143" t="s">
        <v>343</v>
      </c>
      <c r="J246" s="143" t="s">
        <v>33</v>
      </c>
      <c r="K246" s="143"/>
      <c r="L246" s="144"/>
    </row>
    <row r="247" spans="1:12" ht="12.75" hidden="1">
      <c r="A247" s="172">
        <v>5272</v>
      </c>
      <c r="B247" s="140">
        <f t="shared" si="10"/>
      </c>
      <c r="C247" s="143" t="s">
        <v>30</v>
      </c>
      <c r="D247" s="173">
        <v>134.2</v>
      </c>
      <c r="E247" s="174">
        <f t="shared" si="11"/>
        <v>144.2</v>
      </c>
      <c r="F247" s="175" t="s">
        <v>34</v>
      </c>
      <c r="G247" s="173">
        <v>5</v>
      </c>
      <c r="H247" s="143" t="s">
        <v>31</v>
      </c>
      <c r="I247" s="143"/>
      <c r="J247" s="143" t="s">
        <v>33</v>
      </c>
      <c r="K247" s="143">
        <v>1</v>
      </c>
      <c r="L247" s="144">
        <v>5272</v>
      </c>
    </row>
    <row r="248" spans="1:12" ht="12.75" hidden="1">
      <c r="A248" s="176" t="s">
        <v>737</v>
      </c>
      <c r="B248" s="140">
        <f t="shared" si="10"/>
      </c>
      <c r="C248" s="143" t="s">
        <v>30</v>
      </c>
      <c r="D248" s="177">
        <v>134</v>
      </c>
      <c r="E248" s="174">
        <f t="shared" si="11"/>
        <v>140.2</v>
      </c>
      <c r="F248" s="175" t="s">
        <v>34</v>
      </c>
      <c r="G248" s="177">
        <v>3.1</v>
      </c>
      <c r="H248" s="143" t="s">
        <v>31</v>
      </c>
      <c r="I248" s="150"/>
      <c r="J248" s="150" t="s">
        <v>33</v>
      </c>
      <c r="K248" s="150"/>
      <c r="L248" s="144"/>
    </row>
    <row r="249" spans="1:12" ht="12.75" hidden="1">
      <c r="A249" s="172">
        <v>2050</v>
      </c>
      <c r="B249" s="140">
        <f t="shared" si="10"/>
      </c>
      <c r="C249" s="143" t="s">
        <v>30</v>
      </c>
      <c r="D249" s="173">
        <v>133.07</v>
      </c>
      <c r="E249" s="174">
        <f t="shared" si="11"/>
        <v>136.63</v>
      </c>
      <c r="F249" s="175" t="s">
        <v>34</v>
      </c>
      <c r="G249" s="173">
        <v>1.78</v>
      </c>
      <c r="H249" s="143" t="s">
        <v>31</v>
      </c>
      <c r="I249" s="150" t="s">
        <v>84</v>
      </c>
      <c r="J249" s="150" t="s">
        <v>33</v>
      </c>
      <c r="K249" s="150"/>
      <c r="L249" s="144"/>
    </row>
    <row r="250" spans="1:12" ht="12.75" hidden="1">
      <c r="A250" s="172">
        <v>2160</v>
      </c>
      <c r="B250" s="140">
        <f t="shared" si="10"/>
      </c>
      <c r="C250" s="143" t="s">
        <v>30</v>
      </c>
      <c r="D250" s="173">
        <v>133.02</v>
      </c>
      <c r="E250" s="174">
        <f t="shared" si="11"/>
        <v>138.26000000000002</v>
      </c>
      <c r="F250" s="175" t="s">
        <v>34</v>
      </c>
      <c r="G250" s="173">
        <v>2.62</v>
      </c>
      <c r="H250" s="143" t="s">
        <v>31</v>
      </c>
      <c r="I250" s="150" t="s">
        <v>143</v>
      </c>
      <c r="J250" s="150" t="s">
        <v>33</v>
      </c>
      <c r="K250" s="150"/>
      <c r="L250" s="144"/>
    </row>
    <row r="251" spans="1:12" ht="12.75" hidden="1">
      <c r="A251" s="176" t="s">
        <v>816</v>
      </c>
      <c r="B251" s="140">
        <f t="shared" si="10"/>
      </c>
      <c r="C251" s="143" t="s">
        <v>30</v>
      </c>
      <c r="D251" s="177">
        <v>133</v>
      </c>
      <c r="E251" s="174">
        <f t="shared" si="11"/>
        <v>144.4</v>
      </c>
      <c r="F251" s="175" t="s">
        <v>34</v>
      </c>
      <c r="G251" s="177">
        <v>5.7</v>
      </c>
      <c r="H251" s="143" t="s">
        <v>31</v>
      </c>
      <c r="I251" s="150"/>
      <c r="J251" s="150" t="s">
        <v>33</v>
      </c>
      <c r="K251" s="150"/>
      <c r="L251" s="144"/>
    </row>
    <row r="252" spans="1:12" ht="12.75" hidden="1">
      <c r="A252" s="176" t="s">
        <v>817</v>
      </c>
      <c r="B252" s="140">
        <f t="shared" si="10"/>
      </c>
      <c r="C252" s="143" t="s">
        <v>30</v>
      </c>
      <c r="D252" s="177">
        <v>133</v>
      </c>
      <c r="E252" s="174">
        <f t="shared" si="11"/>
        <v>137.8</v>
      </c>
      <c r="F252" s="175" t="s">
        <v>34</v>
      </c>
      <c r="G252" s="177">
        <v>2.4</v>
      </c>
      <c r="H252" s="143" t="s">
        <v>31</v>
      </c>
      <c r="I252" s="150"/>
      <c r="J252" s="150" t="s">
        <v>33</v>
      </c>
      <c r="K252" s="150"/>
      <c r="L252" s="144"/>
    </row>
    <row r="253" spans="1:12" ht="12.75" hidden="1">
      <c r="A253" s="172">
        <v>2252</v>
      </c>
      <c r="B253" s="140">
        <f t="shared" si="10"/>
      </c>
      <c r="C253" s="143" t="s">
        <v>30</v>
      </c>
      <c r="D253" s="173">
        <v>132.94</v>
      </c>
      <c r="E253" s="174">
        <f t="shared" si="11"/>
        <v>140</v>
      </c>
      <c r="F253" s="175" t="s">
        <v>34</v>
      </c>
      <c r="G253" s="143">
        <v>3.53</v>
      </c>
      <c r="H253" s="143" t="s">
        <v>31</v>
      </c>
      <c r="I253" s="143" t="s">
        <v>213</v>
      </c>
      <c r="J253" s="143" t="s">
        <v>33</v>
      </c>
      <c r="K253" s="143"/>
      <c r="L253" s="144"/>
    </row>
    <row r="254" spans="1:12" ht="12.75" hidden="1">
      <c r="A254" s="172">
        <v>2355</v>
      </c>
      <c r="B254" s="140">
        <f t="shared" si="10"/>
      </c>
      <c r="C254" s="143" t="s">
        <v>30</v>
      </c>
      <c r="D254" s="173">
        <v>132.72</v>
      </c>
      <c r="E254" s="174">
        <f t="shared" si="11"/>
        <v>143.38</v>
      </c>
      <c r="F254" s="175" t="s">
        <v>34</v>
      </c>
      <c r="G254" s="143">
        <v>5.33</v>
      </c>
      <c r="H254" s="143" t="s">
        <v>31</v>
      </c>
      <c r="I254" s="143" t="s">
        <v>292</v>
      </c>
      <c r="J254" s="143" t="s">
        <v>33</v>
      </c>
      <c r="K254" s="143"/>
      <c r="L254" s="144"/>
    </row>
    <row r="255" spans="1:12" ht="12.75" hidden="1">
      <c r="A255" s="172">
        <v>2431</v>
      </c>
      <c r="B255" s="140">
        <f t="shared" si="10"/>
      </c>
      <c r="C255" s="143" t="s">
        <v>30</v>
      </c>
      <c r="D255" s="173">
        <v>132.72</v>
      </c>
      <c r="E255" s="174">
        <f t="shared" si="11"/>
        <v>146.7</v>
      </c>
      <c r="F255" s="175" t="s">
        <v>34</v>
      </c>
      <c r="G255" s="143">
        <v>6.99</v>
      </c>
      <c r="H255" s="143" t="s">
        <v>31</v>
      </c>
      <c r="I255" s="143" t="s">
        <v>342</v>
      </c>
      <c r="J255" s="143" t="s">
        <v>33</v>
      </c>
      <c r="K255" s="143"/>
      <c r="L255" s="144"/>
    </row>
    <row r="256" spans="1:12" ht="12.75" hidden="1">
      <c r="A256" s="176" t="s">
        <v>828</v>
      </c>
      <c r="B256" s="140">
        <f t="shared" si="10"/>
      </c>
      <c r="C256" s="143" t="s">
        <v>30</v>
      </c>
      <c r="D256" s="177">
        <v>131</v>
      </c>
      <c r="E256" s="174">
        <f t="shared" si="11"/>
        <v>139</v>
      </c>
      <c r="F256" s="175" t="s">
        <v>34</v>
      </c>
      <c r="G256" s="177">
        <v>4</v>
      </c>
      <c r="H256" s="143" t="s">
        <v>31</v>
      </c>
      <c r="I256" s="150"/>
      <c r="J256" s="150" t="s">
        <v>33</v>
      </c>
      <c r="K256" s="150"/>
      <c r="L256" s="144"/>
    </row>
    <row r="257" spans="1:12" ht="12.75" hidden="1">
      <c r="A257" s="172">
        <v>5500</v>
      </c>
      <c r="B257" s="140">
        <f t="shared" si="10"/>
      </c>
      <c r="C257" s="143" t="s">
        <v>30</v>
      </c>
      <c r="D257" s="173">
        <v>130</v>
      </c>
      <c r="E257" s="174">
        <f t="shared" si="11"/>
        <v>136</v>
      </c>
      <c r="F257" s="175" t="s">
        <v>34</v>
      </c>
      <c r="G257" s="173">
        <v>3</v>
      </c>
      <c r="H257" s="143" t="s">
        <v>31</v>
      </c>
      <c r="I257" s="143"/>
      <c r="J257" s="143" t="s">
        <v>33</v>
      </c>
      <c r="K257" s="143">
        <v>1</v>
      </c>
      <c r="L257" s="144">
        <v>5500</v>
      </c>
    </row>
    <row r="258" spans="1:12" ht="12.75" hidden="1">
      <c r="A258" s="172">
        <v>6005</v>
      </c>
      <c r="B258" s="140">
        <f t="shared" si="10"/>
      </c>
      <c r="C258" s="143" t="s">
        <v>30</v>
      </c>
      <c r="D258" s="173">
        <v>130</v>
      </c>
      <c r="E258" s="174">
        <f t="shared" si="11"/>
        <v>136</v>
      </c>
      <c r="F258" s="175" t="s">
        <v>34</v>
      </c>
      <c r="G258" s="173">
        <v>3</v>
      </c>
      <c r="H258" s="143" t="s">
        <v>31</v>
      </c>
      <c r="I258" s="143"/>
      <c r="J258" s="143" t="s">
        <v>33</v>
      </c>
      <c r="K258" s="143">
        <v>5</v>
      </c>
      <c r="L258" s="144">
        <v>7102</v>
      </c>
    </row>
    <row r="259" spans="1:12" ht="12.75" hidden="1">
      <c r="A259" s="172">
        <v>9310</v>
      </c>
      <c r="B259" s="140">
        <f t="shared" si="10"/>
      </c>
      <c r="C259" s="143" t="s">
        <v>30</v>
      </c>
      <c r="D259" s="173">
        <v>130</v>
      </c>
      <c r="E259" s="174">
        <f t="shared" si="11"/>
        <v>133.56</v>
      </c>
      <c r="F259" s="175" t="s">
        <v>34</v>
      </c>
      <c r="G259" s="143">
        <v>1.78</v>
      </c>
      <c r="H259" s="143" t="s">
        <v>31</v>
      </c>
      <c r="I259" s="143"/>
      <c r="J259" s="143" t="s">
        <v>33</v>
      </c>
      <c r="K259" s="143"/>
      <c r="L259" s="144"/>
    </row>
    <row r="260" spans="1:12" ht="12.75" hidden="1">
      <c r="A260" s="172">
        <v>9651</v>
      </c>
      <c r="B260" s="140">
        <f t="shared" si="10"/>
      </c>
      <c r="C260" s="143" t="s">
        <v>30</v>
      </c>
      <c r="D260" s="173">
        <v>130</v>
      </c>
      <c r="E260" s="174">
        <f t="shared" si="11"/>
        <v>136</v>
      </c>
      <c r="F260" s="175" t="s">
        <v>34</v>
      </c>
      <c r="G260" s="173">
        <v>3</v>
      </c>
      <c r="H260" s="143" t="s">
        <v>31</v>
      </c>
      <c r="I260" s="143"/>
      <c r="J260" s="143" t="s">
        <v>33</v>
      </c>
      <c r="K260" s="143"/>
      <c r="L260" s="144"/>
    </row>
    <row r="261" spans="1:12" ht="12.75" hidden="1">
      <c r="A261" s="176">
        <v>9910</v>
      </c>
      <c r="B261" s="140">
        <f t="shared" si="10"/>
      </c>
      <c r="C261" s="143" t="s">
        <v>30</v>
      </c>
      <c r="D261" s="177">
        <v>130</v>
      </c>
      <c r="E261" s="174">
        <f t="shared" si="11"/>
        <v>141.4</v>
      </c>
      <c r="F261" s="175"/>
      <c r="G261" s="177">
        <v>5.7</v>
      </c>
      <c r="H261" s="143" t="s">
        <v>384</v>
      </c>
      <c r="I261" s="150"/>
      <c r="J261" s="150" t="s">
        <v>33</v>
      </c>
      <c r="K261" s="150">
        <v>1</v>
      </c>
      <c r="L261" s="144">
        <v>9910</v>
      </c>
    </row>
    <row r="262" spans="1:12" ht="12.75" hidden="1">
      <c r="A262" s="176" t="s">
        <v>893</v>
      </c>
      <c r="B262" s="140">
        <f t="shared" si="10"/>
      </c>
      <c r="C262" s="143" t="s">
        <v>30</v>
      </c>
      <c r="D262" s="177">
        <v>130</v>
      </c>
      <c r="E262" s="174">
        <f t="shared" si="11"/>
        <v>140</v>
      </c>
      <c r="F262" s="175" t="s">
        <v>34</v>
      </c>
      <c r="G262" s="177">
        <v>5</v>
      </c>
      <c r="H262" s="143" t="s">
        <v>31</v>
      </c>
      <c r="I262" s="150"/>
      <c r="J262" s="150" t="s">
        <v>33</v>
      </c>
      <c r="K262" s="150"/>
      <c r="L262" s="144"/>
    </row>
    <row r="263" spans="1:12" ht="12.75" hidden="1">
      <c r="A263" s="172">
        <v>2251</v>
      </c>
      <c r="B263" s="140">
        <f t="shared" si="10"/>
      </c>
      <c r="C263" s="143" t="s">
        <v>30</v>
      </c>
      <c r="D263" s="173">
        <v>129.77</v>
      </c>
      <c r="E263" s="174">
        <f t="shared" si="11"/>
        <v>136.83</v>
      </c>
      <c r="F263" s="175" t="s">
        <v>34</v>
      </c>
      <c r="G263" s="143">
        <v>3.53</v>
      </c>
      <c r="H263" s="143" t="s">
        <v>31</v>
      </c>
      <c r="I263" s="143" t="s">
        <v>212</v>
      </c>
      <c r="J263" s="143" t="s">
        <v>33</v>
      </c>
      <c r="K263" s="143"/>
      <c r="L263" s="144"/>
    </row>
    <row r="264" spans="1:12" ht="12.75" hidden="1">
      <c r="A264" s="172">
        <v>2354</v>
      </c>
      <c r="B264" s="140">
        <f t="shared" si="10"/>
      </c>
      <c r="C264" s="143" t="s">
        <v>30</v>
      </c>
      <c r="D264" s="173">
        <v>129.54</v>
      </c>
      <c r="E264" s="174">
        <f t="shared" si="11"/>
        <v>140.2</v>
      </c>
      <c r="F264" s="175" t="s">
        <v>34</v>
      </c>
      <c r="G264" s="173">
        <v>5.33</v>
      </c>
      <c r="H264" s="152" t="s">
        <v>31</v>
      </c>
      <c r="I264" s="143" t="s">
        <v>291</v>
      </c>
      <c r="J264" s="143" t="s">
        <v>33</v>
      </c>
      <c r="K264" s="143"/>
      <c r="L264" s="145"/>
    </row>
    <row r="265" spans="1:12" ht="12.75" hidden="1">
      <c r="A265" s="172">
        <v>2430</v>
      </c>
      <c r="B265" s="140">
        <f t="shared" si="10"/>
      </c>
      <c r="C265" s="143" t="s">
        <v>30</v>
      </c>
      <c r="D265" s="173">
        <v>129.54</v>
      </c>
      <c r="E265" s="174">
        <f t="shared" si="11"/>
        <v>143.51999999999998</v>
      </c>
      <c r="F265" s="175" t="s">
        <v>34</v>
      </c>
      <c r="G265" s="143">
        <v>6.99</v>
      </c>
      <c r="H265" s="143" t="s">
        <v>31</v>
      </c>
      <c r="I265" s="143" t="s">
        <v>341</v>
      </c>
      <c r="J265" s="143" t="s">
        <v>33</v>
      </c>
      <c r="K265" s="143"/>
      <c r="L265" s="144"/>
    </row>
    <row r="266" spans="1:12" ht="12.75" hidden="1">
      <c r="A266" s="172">
        <v>5204</v>
      </c>
      <c r="B266" s="140">
        <f t="shared" si="10"/>
      </c>
      <c r="C266" s="143" t="s">
        <v>30</v>
      </c>
      <c r="D266" s="173">
        <v>128</v>
      </c>
      <c r="E266" s="174">
        <f t="shared" si="11"/>
        <v>139.2</v>
      </c>
      <c r="F266" s="175" t="s">
        <v>34</v>
      </c>
      <c r="G266" s="173">
        <v>5.6</v>
      </c>
      <c r="H266" s="143" t="s">
        <v>31</v>
      </c>
      <c r="I266" s="143"/>
      <c r="J266" s="143" t="s">
        <v>33</v>
      </c>
      <c r="K266" s="143"/>
      <c r="L266" s="144"/>
    </row>
    <row r="267" spans="1:12" ht="12.75" hidden="1">
      <c r="A267" s="172">
        <v>5499</v>
      </c>
      <c r="B267" s="140">
        <f t="shared" si="10"/>
      </c>
      <c r="C267" s="143" t="s">
        <v>30</v>
      </c>
      <c r="D267" s="173">
        <v>128</v>
      </c>
      <c r="E267" s="174">
        <f t="shared" si="11"/>
        <v>134</v>
      </c>
      <c r="F267" s="175" t="s">
        <v>34</v>
      </c>
      <c r="G267" s="173">
        <v>3</v>
      </c>
      <c r="H267" s="143" t="s">
        <v>31</v>
      </c>
      <c r="I267" s="143"/>
      <c r="J267" s="143" t="s">
        <v>33</v>
      </c>
      <c r="K267" s="143">
        <v>5</v>
      </c>
      <c r="L267" s="144">
        <v>7080</v>
      </c>
    </row>
    <row r="268" spans="1:12" ht="12.75" hidden="1">
      <c r="A268" s="176" t="s">
        <v>716</v>
      </c>
      <c r="B268" s="140">
        <f t="shared" si="10"/>
      </c>
      <c r="C268" s="143" t="s">
        <v>30</v>
      </c>
      <c r="D268" s="177">
        <v>128</v>
      </c>
      <c r="E268" s="174">
        <f t="shared" si="11"/>
        <v>134</v>
      </c>
      <c r="F268" s="175" t="s">
        <v>34</v>
      </c>
      <c r="G268" s="177">
        <v>3</v>
      </c>
      <c r="H268" s="143" t="s">
        <v>31</v>
      </c>
      <c r="I268" s="150"/>
      <c r="J268" s="150" t="s">
        <v>33</v>
      </c>
      <c r="K268" s="150"/>
      <c r="L268" s="144"/>
    </row>
    <row r="269" spans="1:12" ht="12.75" hidden="1">
      <c r="A269" s="176" t="s">
        <v>490</v>
      </c>
      <c r="B269" s="140">
        <f t="shared" si="10"/>
      </c>
      <c r="C269" s="143" t="s">
        <v>30</v>
      </c>
      <c r="D269" s="177">
        <v>127.5</v>
      </c>
      <c r="E269" s="174">
        <f aca="true" t="shared" si="12" ref="E269:E290">D269+(G269*2)</f>
        <v>146.5</v>
      </c>
      <c r="F269" s="175" t="s">
        <v>34</v>
      </c>
      <c r="G269" s="177">
        <v>9.5</v>
      </c>
      <c r="H269" s="143" t="s">
        <v>31</v>
      </c>
      <c r="I269" s="150"/>
      <c r="J269" s="150" t="s">
        <v>33</v>
      </c>
      <c r="K269" s="150"/>
      <c r="L269" s="144"/>
    </row>
    <row r="270" spans="1:12" ht="12.75" hidden="1">
      <c r="A270" s="176" t="s">
        <v>714</v>
      </c>
      <c r="B270" s="140">
        <f t="shared" si="10"/>
      </c>
      <c r="C270" s="143" t="s">
        <v>30</v>
      </c>
      <c r="D270" s="177">
        <v>127</v>
      </c>
      <c r="E270" s="174">
        <f t="shared" si="12"/>
        <v>131.6</v>
      </c>
      <c r="F270" s="175" t="s">
        <v>34</v>
      </c>
      <c r="G270" s="177">
        <v>2.3</v>
      </c>
      <c r="H270" s="143" t="s">
        <v>31</v>
      </c>
      <c r="I270" s="150"/>
      <c r="J270" s="150" t="s">
        <v>33</v>
      </c>
      <c r="K270" s="150"/>
      <c r="L270" s="144"/>
    </row>
    <row r="271" spans="1:12" ht="12.75" hidden="1">
      <c r="A271" s="176" t="s">
        <v>726</v>
      </c>
      <c r="B271" s="140">
        <f t="shared" si="10"/>
      </c>
      <c r="C271" s="143" t="s">
        <v>30</v>
      </c>
      <c r="D271" s="177">
        <v>127</v>
      </c>
      <c r="E271" s="174">
        <f t="shared" si="12"/>
        <v>139.6</v>
      </c>
      <c r="F271" s="175" t="s">
        <v>34</v>
      </c>
      <c r="G271" s="177">
        <v>6.3</v>
      </c>
      <c r="H271" s="143" t="s">
        <v>31</v>
      </c>
      <c r="I271" s="150"/>
      <c r="J271" s="150" t="s">
        <v>33</v>
      </c>
      <c r="K271" s="150"/>
      <c r="L271" s="144"/>
    </row>
    <row r="272" spans="1:12" ht="12.75" hidden="1">
      <c r="A272" s="172">
        <v>2049</v>
      </c>
      <c r="B272" s="140">
        <f t="shared" si="10"/>
      </c>
      <c r="C272" s="143" t="s">
        <v>30</v>
      </c>
      <c r="D272" s="173">
        <v>126.72</v>
      </c>
      <c r="E272" s="174">
        <f t="shared" si="12"/>
        <v>130.28</v>
      </c>
      <c r="F272" s="175" t="s">
        <v>34</v>
      </c>
      <c r="G272" s="173">
        <v>1.78</v>
      </c>
      <c r="H272" s="143" t="s">
        <v>31</v>
      </c>
      <c r="I272" s="150" t="s">
        <v>83</v>
      </c>
      <c r="J272" s="150" t="s">
        <v>33</v>
      </c>
      <c r="K272" s="150"/>
      <c r="L272" s="144"/>
    </row>
    <row r="273" spans="1:12" ht="12.75" hidden="1">
      <c r="A273" s="172">
        <v>2159</v>
      </c>
      <c r="B273" s="140">
        <f t="shared" si="10"/>
      </c>
      <c r="C273" s="143" t="s">
        <v>30</v>
      </c>
      <c r="D273" s="173">
        <v>126.67</v>
      </c>
      <c r="E273" s="174">
        <f t="shared" si="12"/>
        <v>131.91</v>
      </c>
      <c r="F273" s="175" t="s">
        <v>34</v>
      </c>
      <c r="G273" s="173">
        <v>2.62</v>
      </c>
      <c r="H273" s="143" t="s">
        <v>31</v>
      </c>
      <c r="I273" s="150" t="s">
        <v>142</v>
      </c>
      <c r="J273" s="150" t="s">
        <v>33</v>
      </c>
      <c r="K273" s="150"/>
      <c r="L273" s="144"/>
    </row>
    <row r="274" spans="1:12" ht="12.75" hidden="1">
      <c r="A274" s="172">
        <v>2250</v>
      </c>
      <c r="B274" s="140">
        <f t="shared" si="10"/>
      </c>
      <c r="C274" s="143" t="s">
        <v>30</v>
      </c>
      <c r="D274" s="173">
        <v>126.59</v>
      </c>
      <c r="E274" s="174">
        <f t="shared" si="12"/>
        <v>133.65</v>
      </c>
      <c r="F274" s="175" t="s">
        <v>34</v>
      </c>
      <c r="G274" s="143">
        <v>3.53</v>
      </c>
      <c r="H274" s="143" t="s">
        <v>31</v>
      </c>
      <c r="I274" s="143" t="s">
        <v>211</v>
      </c>
      <c r="J274" s="143" t="s">
        <v>33</v>
      </c>
      <c r="K274" s="143"/>
      <c r="L274" s="144"/>
    </row>
    <row r="275" spans="1:12" ht="12.75" hidden="1">
      <c r="A275" s="172">
        <v>2353</v>
      </c>
      <c r="B275" s="140">
        <f t="shared" si="10"/>
      </c>
      <c r="C275" s="143" t="s">
        <v>30</v>
      </c>
      <c r="D275" s="173">
        <v>126.37</v>
      </c>
      <c r="E275" s="174">
        <f t="shared" si="12"/>
        <v>137.03</v>
      </c>
      <c r="F275" s="175" t="s">
        <v>34</v>
      </c>
      <c r="G275" s="143">
        <v>5.33</v>
      </c>
      <c r="H275" s="143" t="s">
        <v>31</v>
      </c>
      <c r="I275" s="143" t="s">
        <v>290</v>
      </c>
      <c r="J275" s="143" t="s">
        <v>33</v>
      </c>
      <c r="K275" s="143"/>
      <c r="L275" s="144"/>
    </row>
    <row r="276" spans="1:12" ht="12.75" hidden="1">
      <c r="A276" s="172">
        <v>2429</v>
      </c>
      <c r="B276" s="140">
        <f t="shared" si="10"/>
      </c>
      <c r="C276" s="143" t="s">
        <v>30</v>
      </c>
      <c r="D276" s="173">
        <v>126.37</v>
      </c>
      <c r="E276" s="174">
        <f t="shared" si="12"/>
        <v>140.35</v>
      </c>
      <c r="F276" s="175" t="s">
        <v>34</v>
      </c>
      <c r="G276" s="143">
        <v>6.99</v>
      </c>
      <c r="H276" s="143" t="s">
        <v>31</v>
      </c>
      <c r="I276" s="143" t="s">
        <v>340</v>
      </c>
      <c r="J276" s="143" t="s">
        <v>33</v>
      </c>
      <c r="K276" s="143"/>
      <c r="L276" s="144"/>
    </row>
    <row r="277" spans="1:12" ht="12.75" hidden="1">
      <c r="A277" s="176" t="s">
        <v>694</v>
      </c>
      <c r="B277" s="140">
        <f t="shared" si="10"/>
      </c>
      <c r="C277" s="143" t="s">
        <v>30</v>
      </c>
      <c r="D277" s="177">
        <v>125.8</v>
      </c>
      <c r="E277" s="174">
        <f t="shared" si="12"/>
        <v>131.8</v>
      </c>
      <c r="F277" s="175" t="s">
        <v>34</v>
      </c>
      <c r="G277" s="177">
        <v>3</v>
      </c>
      <c r="H277" s="143" t="s">
        <v>31</v>
      </c>
      <c r="I277" s="150"/>
      <c r="J277" s="150" t="s">
        <v>33</v>
      </c>
      <c r="K277" s="150"/>
      <c r="L277" s="144"/>
    </row>
    <row r="278" spans="1:12" ht="12.75" hidden="1">
      <c r="A278" s="172">
        <v>0</v>
      </c>
      <c r="B278" s="140">
        <f t="shared" si="10"/>
      </c>
      <c r="C278" s="143" t="s">
        <v>30</v>
      </c>
      <c r="D278" s="173">
        <v>125</v>
      </c>
      <c r="E278" s="173">
        <f t="shared" si="12"/>
        <v>135</v>
      </c>
      <c r="F278" s="173"/>
      <c r="G278" s="173">
        <v>5</v>
      </c>
      <c r="H278" s="143" t="s">
        <v>31</v>
      </c>
      <c r="I278" s="143" t="s">
        <v>32</v>
      </c>
      <c r="J278" s="143" t="s">
        <v>33</v>
      </c>
      <c r="K278" s="143"/>
      <c r="L278" s="144"/>
    </row>
    <row r="279" spans="1:12" ht="12.75" hidden="1">
      <c r="A279" s="176" t="s">
        <v>770</v>
      </c>
      <c r="B279" s="140">
        <f t="shared" si="10"/>
      </c>
      <c r="C279" s="143" t="s">
        <v>30</v>
      </c>
      <c r="D279" s="177">
        <v>124.6</v>
      </c>
      <c r="E279" s="174">
        <f t="shared" si="12"/>
        <v>136</v>
      </c>
      <c r="F279" s="175" t="s">
        <v>34</v>
      </c>
      <c r="G279" s="177">
        <v>5.7</v>
      </c>
      <c r="H279" s="143" t="s">
        <v>31</v>
      </c>
      <c r="I279" s="150"/>
      <c r="J279" s="150" t="s">
        <v>33</v>
      </c>
      <c r="K279" s="150"/>
      <c r="L279" s="144"/>
    </row>
    <row r="280" spans="1:12" ht="12.75" hidden="1">
      <c r="A280" s="172">
        <v>6027</v>
      </c>
      <c r="B280" s="140">
        <f t="shared" si="10"/>
      </c>
      <c r="C280" s="143" t="s">
        <v>30</v>
      </c>
      <c r="D280" s="173">
        <v>124</v>
      </c>
      <c r="E280" s="174">
        <f t="shared" si="12"/>
        <v>132</v>
      </c>
      <c r="F280" s="175" t="s">
        <v>34</v>
      </c>
      <c r="G280" s="173">
        <v>4</v>
      </c>
      <c r="H280" s="143" t="s">
        <v>31</v>
      </c>
      <c r="I280" s="143"/>
      <c r="J280" s="143" t="s">
        <v>33</v>
      </c>
      <c r="K280" s="143">
        <v>5</v>
      </c>
      <c r="L280" s="144">
        <v>7100</v>
      </c>
    </row>
    <row r="281" spans="1:12" ht="12.75" hidden="1">
      <c r="A281" s="172">
        <v>2249</v>
      </c>
      <c r="B281" s="140">
        <f t="shared" si="10"/>
      </c>
      <c r="C281" s="143" t="s">
        <v>30</v>
      </c>
      <c r="D281" s="173">
        <v>123.42</v>
      </c>
      <c r="E281" s="174">
        <f t="shared" si="12"/>
        <v>130.48</v>
      </c>
      <c r="F281" s="175" t="s">
        <v>34</v>
      </c>
      <c r="G281" s="143">
        <v>3.53</v>
      </c>
      <c r="H281" s="143" t="s">
        <v>31</v>
      </c>
      <c r="I281" s="143" t="s">
        <v>210</v>
      </c>
      <c r="J281" s="143" t="s">
        <v>33</v>
      </c>
      <c r="K281" s="143"/>
      <c r="L281" s="144"/>
    </row>
    <row r="282" spans="1:12" ht="12.75" hidden="1">
      <c r="A282" s="172">
        <v>2352</v>
      </c>
      <c r="B282" s="140">
        <f t="shared" si="10"/>
      </c>
      <c r="C282" s="143" t="s">
        <v>30</v>
      </c>
      <c r="D282" s="173">
        <v>123.19</v>
      </c>
      <c r="E282" s="174">
        <f t="shared" si="12"/>
        <v>133.85</v>
      </c>
      <c r="F282" s="175" t="s">
        <v>34</v>
      </c>
      <c r="G282" s="173">
        <v>5.33</v>
      </c>
      <c r="H282" s="143" t="s">
        <v>31</v>
      </c>
      <c r="I282" s="143" t="s">
        <v>289</v>
      </c>
      <c r="J282" s="143" t="s">
        <v>33</v>
      </c>
      <c r="K282" s="143"/>
      <c r="L282" s="144"/>
    </row>
    <row r="283" spans="1:12" ht="12.75" hidden="1">
      <c r="A283" s="172">
        <v>2428</v>
      </c>
      <c r="B283" s="140">
        <f t="shared" si="10"/>
      </c>
      <c r="C283" s="143" t="s">
        <v>30</v>
      </c>
      <c r="D283" s="173">
        <v>123.19</v>
      </c>
      <c r="E283" s="174">
        <f t="shared" si="12"/>
        <v>137.17</v>
      </c>
      <c r="F283" s="175" t="s">
        <v>34</v>
      </c>
      <c r="G283" s="143">
        <v>6.99</v>
      </c>
      <c r="H283" s="143" t="s">
        <v>31</v>
      </c>
      <c r="I283" s="143" t="s">
        <v>339</v>
      </c>
      <c r="J283" s="143" t="s">
        <v>33</v>
      </c>
      <c r="K283" s="143"/>
      <c r="L283" s="144"/>
    </row>
    <row r="284" spans="1:12" ht="12.75" hidden="1">
      <c r="A284" s="172">
        <v>2048</v>
      </c>
      <c r="B284" s="140">
        <f t="shared" si="10"/>
      </c>
      <c r="C284" s="143" t="s">
        <v>30</v>
      </c>
      <c r="D284" s="173">
        <v>120.37</v>
      </c>
      <c r="E284" s="174">
        <f t="shared" si="12"/>
        <v>123.93</v>
      </c>
      <c r="F284" s="175" t="s">
        <v>34</v>
      </c>
      <c r="G284" s="173">
        <v>1.78</v>
      </c>
      <c r="H284" s="143" t="s">
        <v>31</v>
      </c>
      <c r="I284" s="150" t="s">
        <v>82</v>
      </c>
      <c r="J284" s="150" t="s">
        <v>33</v>
      </c>
      <c r="K284" s="150"/>
      <c r="L284" s="144"/>
    </row>
    <row r="285" spans="1:12" ht="12.75" hidden="1">
      <c r="A285" s="172">
        <v>2158</v>
      </c>
      <c r="B285" s="140">
        <f t="shared" si="10"/>
      </c>
      <c r="C285" s="143" t="s">
        <v>30</v>
      </c>
      <c r="D285" s="173">
        <v>120.32</v>
      </c>
      <c r="E285" s="174">
        <f t="shared" si="12"/>
        <v>125.55999999999999</v>
      </c>
      <c r="F285" s="175" t="s">
        <v>34</v>
      </c>
      <c r="G285" s="173">
        <v>2.62</v>
      </c>
      <c r="H285" s="143" t="s">
        <v>31</v>
      </c>
      <c r="I285" s="150" t="s">
        <v>141</v>
      </c>
      <c r="J285" s="150" t="s">
        <v>33</v>
      </c>
      <c r="K285" s="150"/>
      <c r="L285" s="144"/>
    </row>
    <row r="286" spans="1:12" ht="12.75" hidden="1">
      <c r="A286" s="172">
        <v>2248</v>
      </c>
      <c r="B286" s="140">
        <f t="shared" si="10"/>
      </c>
      <c r="C286" s="143" t="s">
        <v>30</v>
      </c>
      <c r="D286" s="173">
        <v>120.24</v>
      </c>
      <c r="E286" s="174">
        <f t="shared" si="12"/>
        <v>127.3</v>
      </c>
      <c r="F286" s="175" t="s">
        <v>34</v>
      </c>
      <c r="G286" s="143">
        <v>3.53</v>
      </c>
      <c r="H286" s="143" t="s">
        <v>31</v>
      </c>
      <c r="I286" s="143" t="s">
        <v>209</v>
      </c>
      <c r="J286" s="143" t="s">
        <v>33</v>
      </c>
      <c r="K286" s="143"/>
      <c r="L286" s="144"/>
    </row>
    <row r="287" spans="1:12" ht="12.75" hidden="1">
      <c r="A287" s="172">
        <v>2351</v>
      </c>
      <c r="B287" s="140">
        <f t="shared" si="10"/>
      </c>
      <c r="C287" s="143" t="s">
        <v>30</v>
      </c>
      <c r="D287" s="173">
        <v>120.02</v>
      </c>
      <c r="E287" s="174">
        <f t="shared" si="12"/>
        <v>130.68</v>
      </c>
      <c r="F287" s="175" t="s">
        <v>34</v>
      </c>
      <c r="G287" s="173">
        <v>5.33</v>
      </c>
      <c r="H287" s="143" t="s">
        <v>31</v>
      </c>
      <c r="I287" s="143" t="s">
        <v>288</v>
      </c>
      <c r="J287" s="143" t="s">
        <v>33</v>
      </c>
      <c r="K287" s="143"/>
      <c r="L287" s="144"/>
    </row>
    <row r="288" spans="1:12" ht="12.75" hidden="1">
      <c r="A288" s="172">
        <v>2427</v>
      </c>
      <c r="B288" s="140">
        <f aca="true" t="shared" si="13" ref="B288:B351">IF(G288=$D$8,IF(D288&lt;$E$21,IF(I288&lt;&gt;0,1,""),""),"")</f>
      </c>
      <c r="C288" s="143" t="s">
        <v>30</v>
      </c>
      <c r="D288" s="173">
        <v>120.02</v>
      </c>
      <c r="E288" s="174">
        <f t="shared" si="12"/>
        <v>134</v>
      </c>
      <c r="F288" s="175" t="s">
        <v>34</v>
      </c>
      <c r="G288" s="143">
        <v>6.99</v>
      </c>
      <c r="H288" s="143" t="s">
        <v>31</v>
      </c>
      <c r="I288" s="143" t="s">
        <v>338</v>
      </c>
      <c r="J288" s="143" t="s">
        <v>33</v>
      </c>
      <c r="K288" s="143"/>
      <c r="L288" s="144"/>
    </row>
    <row r="289" spans="1:12" ht="12.75" hidden="1">
      <c r="A289" s="172">
        <v>5497</v>
      </c>
      <c r="B289" s="140">
        <f t="shared" si="13"/>
      </c>
      <c r="C289" s="143" t="s">
        <v>30</v>
      </c>
      <c r="D289" s="173">
        <v>120</v>
      </c>
      <c r="E289" s="174">
        <f t="shared" si="12"/>
        <v>130.86</v>
      </c>
      <c r="F289" s="175" t="s">
        <v>34</v>
      </c>
      <c r="G289" s="173">
        <v>5.43</v>
      </c>
      <c r="H289" s="143" t="s">
        <v>31</v>
      </c>
      <c r="I289" s="143"/>
      <c r="J289" s="143" t="s">
        <v>33</v>
      </c>
      <c r="K289" s="143">
        <v>1</v>
      </c>
      <c r="L289" s="144">
        <v>5497</v>
      </c>
    </row>
    <row r="290" spans="1:12" ht="12.75" hidden="1">
      <c r="A290" s="172">
        <v>6486</v>
      </c>
      <c r="B290" s="140">
        <f t="shared" si="13"/>
      </c>
      <c r="C290" s="143" t="s">
        <v>30</v>
      </c>
      <c r="D290" s="173">
        <v>120</v>
      </c>
      <c r="E290" s="174">
        <f t="shared" si="12"/>
        <v>130.66</v>
      </c>
      <c r="F290" s="175" t="s">
        <v>34</v>
      </c>
      <c r="G290" s="173">
        <v>5.33</v>
      </c>
      <c r="H290" s="143" t="s">
        <v>408</v>
      </c>
      <c r="I290" s="152" t="s">
        <v>34</v>
      </c>
      <c r="J290" s="143" t="s">
        <v>409</v>
      </c>
      <c r="K290" s="143"/>
      <c r="L290" s="144"/>
    </row>
    <row r="291" spans="1:12" ht="12.75" hidden="1">
      <c r="A291" s="176" t="s">
        <v>477</v>
      </c>
      <c r="B291" s="140">
        <f t="shared" si="13"/>
      </c>
      <c r="C291" s="143" t="s">
        <v>30</v>
      </c>
      <c r="D291" s="177">
        <v>120</v>
      </c>
      <c r="E291" s="174">
        <f aca="true" t="shared" si="14" ref="E291:E320">D291+(G291*2)</f>
        <v>128</v>
      </c>
      <c r="F291" s="175" t="s">
        <v>34</v>
      </c>
      <c r="G291" s="177">
        <v>4</v>
      </c>
      <c r="H291" s="143" t="s">
        <v>31</v>
      </c>
      <c r="I291" s="150"/>
      <c r="J291" s="150" t="s">
        <v>33</v>
      </c>
      <c r="K291" s="150"/>
      <c r="L291" s="144"/>
    </row>
    <row r="292" spans="1:12" ht="12.75" hidden="1">
      <c r="A292" s="176" t="s">
        <v>772</v>
      </c>
      <c r="B292" s="140">
        <f t="shared" si="13"/>
      </c>
      <c r="C292" s="143" t="s">
        <v>30</v>
      </c>
      <c r="D292" s="177">
        <v>119.6</v>
      </c>
      <c r="E292" s="174">
        <f t="shared" si="14"/>
        <v>131</v>
      </c>
      <c r="F292" s="175" t="s">
        <v>34</v>
      </c>
      <c r="G292" s="177">
        <v>5.7</v>
      </c>
      <c r="H292" s="143" t="s">
        <v>31</v>
      </c>
      <c r="I292" s="150"/>
      <c r="J292" s="150" t="s">
        <v>33</v>
      </c>
      <c r="K292" s="150"/>
      <c r="L292" s="144"/>
    </row>
    <row r="293" spans="1:12" ht="12.75" hidden="1">
      <c r="A293" s="176" t="s">
        <v>733</v>
      </c>
      <c r="B293" s="140">
        <f t="shared" si="13"/>
      </c>
      <c r="C293" s="143" t="s">
        <v>30</v>
      </c>
      <c r="D293" s="177">
        <v>119</v>
      </c>
      <c r="E293" s="174">
        <f t="shared" si="14"/>
        <v>125</v>
      </c>
      <c r="F293" s="175" t="s">
        <v>34</v>
      </c>
      <c r="G293" s="177">
        <v>3</v>
      </c>
      <c r="H293" s="143" t="s">
        <v>31</v>
      </c>
      <c r="I293" s="150"/>
      <c r="J293" s="150" t="s">
        <v>33</v>
      </c>
      <c r="K293" s="150"/>
      <c r="L293" s="144"/>
    </row>
    <row r="294" spans="1:12" ht="12.75" hidden="1">
      <c r="A294" s="172">
        <v>1507</v>
      </c>
      <c r="B294" s="140">
        <f t="shared" si="13"/>
      </c>
      <c r="C294" s="143" t="s">
        <v>30</v>
      </c>
      <c r="D294" s="173">
        <v>118</v>
      </c>
      <c r="E294" s="174">
        <f t="shared" si="14"/>
        <v>126.7</v>
      </c>
      <c r="F294" s="175" t="s">
        <v>34</v>
      </c>
      <c r="G294" s="173">
        <v>4.35</v>
      </c>
      <c r="H294" s="143" t="s">
        <v>31</v>
      </c>
      <c r="I294" s="143"/>
      <c r="J294" s="143" t="s">
        <v>33</v>
      </c>
      <c r="K294" s="143">
        <v>5</v>
      </c>
      <c r="L294" s="144">
        <v>7185</v>
      </c>
    </row>
    <row r="295" spans="1:12" ht="12.75" hidden="1">
      <c r="A295" s="176" t="s">
        <v>672</v>
      </c>
      <c r="B295" s="140">
        <f t="shared" si="13"/>
      </c>
      <c r="C295" s="143" t="s">
        <v>30</v>
      </c>
      <c r="D295" s="177">
        <v>118</v>
      </c>
      <c r="E295" s="174">
        <f t="shared" si="14"/>
        <v>126</v>
      </c>
      <c r="F295" s="175" t="s">
        <v>34</v>
      </c>
      <c r="G295" s="177">
        <v>4</v>
      </c>
      <c r="H295" s="143" t="s">
        <v>31</v>
      </c>
      <c r="I295" s="150"/>
      <c r="J295" s="150" t="s">
        <v>33</v>
      </c>
      <c r="K295" s="150"/>
      <c r="L295" s="144"/>
    </row>
    <row r="296" spans="1:12" ht="12.75" hidden="1">
      <c r="A296" s="172">
        <v>2247</v>
      </c>
      <c r="B296" s="140">
        <f t="shared" si="13"/>
      </c>
      <c r="C296" s="143" t="s">
        <v>30</v>
      </c>
      <c r="D296" s="173">
        <v>117.07</v>
      </c>
      <c r="E296" s="174">
        <f t="shared" si="14"/>
        <v>124.13</v>
      </c>
      <c r="F296" s="175" t="s">
        <v>34</v>
      </c>
      <c r="G296" s="143">
        <v>3.53</v>
      </c>
      <c r="H296" s="143" t="s">
        <v>31</v>
      </c>
      <c r="I296" s="143" t="s">
        <v>208</v>
      </c>
      <c r="J296" s="143" t="s">
        <v>33</v>
      </c>
      <c r="K296" s="143"/>
      <c r="L296" s="144"/>
    </row>
    <row r="297" spans="1:12" ht="12.75" hidden="1">
      <c r="A297" s="172">
        <v>2350</v>
      </c>
      <c r="B297" s="140">
        <f t="shared" si="13"/>
      </c>
      <c r="C297" s="143" t="s">
        <v>30</v>
      </c>
      <c r="D297" s="173">
        <v>116.84</v>
      </c>
      <c r="E297" s="174">
        <f t="shared" si="14"/>
        <v>127.5</v>
      </c>
      <c r="F297" s="175" t="s">
        <v>34</v>
      </c>
      <c r="G297" s="143">
        <v>5.33</v>
      </c>
      <c r="H297" s="143" t="s">
        <v>31</v>
      </c>
      <c r="I297" s="143" t="s">
        <v>287</v>
      </c>
      <c r="J297" s="143" t="s">
        <v>33</v>
      </c>
      <c r="K297" s="143"/>
      <c r="L297" s="144"/>
    </row>
    <row r="298" spans="1:12" ht="12.75" hidden="1">
      <c r="A298" s="172">
        <v>2426</v>
      </c>
      <c r="B298" s="140">
        <f t="shared" si="13"/>
      </c>
      <c r="C298" s="143" t="s">
        <v>30</v>
      </c>
      <c r="D298" s="173">
        <v>116.84</v>
      </c>
      <c r="E298" s="174">
        <f t="shared" si="14"/>
        <v>130.82</v>
      </c>
      <c r="F298" s="175" t="s">
        <v>34</v>
      </c>
      <c r="G298" s="143">
        <v>6.99</v>
      </c>
      <c r="H298" s="143" t="s">
        <v>31</v>
      </c>
      <c r="I298" s="143" t="s">
        <v>337</v>
      </c>
      <c r="J298" s="143" t="s">
        <v>33</v>
      </c>
      <c r="K298" s="143"/>
      <c r="L298" s="144"/>
    </row>
    <row r="299" spans="1:12" ht="12.75" hidden="1">
      <c r="A299" s="172">
        <v>5331</v>
      </c>
      <c r="B299" s="140">
        <f t="shared" si="13"/>
      </c>
      <c r="C299" s="143" t="s">
        <v>30</v>
      </c>
      <c r="D299" s="173">
        <v>116.5</v>
      </c>
      <c r="E299" s="174">
        <f t="shared" si="14"/>
        <v>122.5</v>
      </c>
      <c r="F299" s="175" t="s">
        <v>34</v>
      </c>
      <c r="G299" s="173">
        <v>3</v>
      </c>
      <c r="H299" s="143" t="s">
        <v>31</v>
      </c>
      <c r="I299" s="143"/>
      <c r="J299" s="143" t="s">
        <v>33</v>
      </c>
      <c r="K299" s="143">
        <v>1</v>
      </c>
      <c r="L299" s="144">
        <v>5331</v>
      </c>
    </row>
    <row r="300" spans="1:12" ht="12.75" hidden="1">
      <c r="A300" s="176" t="s">
        <v>855</v>
      </c>
      <c r="B300" s="140">
        <f t="shared" si="13"/>
      </c>
      <c r="C300" s="143" t="s">
        <v>30</v>
      </c>
      <c r="D300" s="177">
        <v>116</v>
      </c>
      <c r="E300" s="174">
        <f t="shared" si="14"/>
        <v>126</v>
      </c>
      <c r="F300" s="175" t="s">
        <v>34</v>
      </c>
      <c r="G300" s="177">
        <v>5</v>
      </c>
      <c r="H300" s="143" t="s">
        <v>31</v>
      </c>
      <c r="I300" s="150"/>
      <c r="J300" s="150" t="s">
        <v>33</v>
      </c>
      <c r="K300" s="150"/>
      <c r="L300" s="144"/>
    </row>
    <row r="301" spans="1:12" ht="12.75" hidden="1">
      <c r="A301" s="172">
        <v>5498</v>
      </c>
      <c r="B301" s="140">
        <f t="shared" si="13"/>
      </c>
      <c r="C301" s="143" t="s">
        <v>30</v>
      </c>
      <c r="D301" s="173">
        <v>115</v>
      </c>
      <c r="E301" s="174">
        <f t="shared" si="14"/>
        <v>121</v>
      </c>
      <c r="F301" s="175" t="s">
        <v>34</v>
      </c>
      <c r="G301" s="173">
        <v>3</v>
      </c>
      <c r="H301" s="143" t="s">
        <v>31</v>
      </c>
      <c r="I301" s="143"/>
      <c r="J301" s="143" t="s">
        <v>33</v>
      </c>
      <c r="K301" s="143">
        <v>5</v>
      </c>
      <c r="L301" s="144">
        <v>7193</v>
      </c>
    </row>
    <row r="302" spans="1:12" ht="12.75" hidden="1">
      <c r="A302" s="176" t="s">
        <v>790</v>
      </c>
      <c r="B302" s="140">
        <f t="shared" si="13"/>
      </c>
      <c r="C302" s="143" t="s">
        <v>30</v>
      </c>
      <c r="D302" s="177">
        <v>115</v>
      </c>
      <c r="E302" s="174">
        <f t="shared" si="14"/>
        <v>121</v>
      </c>
      <c r="F302" s="175" t="s">
        <v>34</v>
      </c>
      <c r="G302" s="177">
        <v>3</v>
      </c>
      <c r="H302" s="143" t="s">
        <v>31</v>
      </c>
      <c r="I302" s="150"/>
      <c r="J302" s="150" t="s">
        <v>33</v>
      </c>
      <c r="K302" s="150"/>
      <c r="L302" s="144"/>
    </row>
    <row r="303" spans="1:12" ht="12.75" hidden="1">
      <c r="A303" s="176" t="s">
        <v>771</v>
      </c>
      <c r="B303" s="140">
        <f t="shared" si="13"/>
      </c>
      <c r="C303" s="143" t="s">
        <v>30</v>
      </c>
      <c r="D303" s="177">
        <v>114.6</v>
      </c>
      <c r="E303" s="174">
        <f t="shared" si="14"/>
        <v>126</v>
      </c>
      <c r="F303" s="175" t="s">
        <v>34</v>
      </c>
      <c r="G303" s="177">
        <v>5.7</v>
      </c>
      <c r="H303" s="143" t="s">
        <v>31</v>
      </c>
      <c r="I303" s="150"/>
      <c r="J303" s="150" t="s">
        <v>33</v>
      </c>
      <c r="K303" s="150"/>
      <c r="L303" s="144"/>
    </row>
    <row r="304" spans="1:12" ht="12.75" hidden="1">
      <c r="A304" s="172">
        <v>2047</v>
      </c>
      <c r="B304" s="140">
        <f t="shared" si="13"/>
      </c>
      <c r="C304" s="143" t="s">
        <v>30</v>
      </c>
      <c r="D304" s="173">
        <v>114.02</v>
      </c>
      <c r="E304" s="174">
        <f t="shared" si="14"/>
        <v>117.58</v>
      </c>
      <c r="F304" s="175" t="s">
        <v>34</v>
      </c>
      <c r="G304" s="173">
        <v>1.78</v>
      </c>
      <c r="H304" s="143" t="s">
        <v>31</v>
      </c>
      <c r="I304" s="150" t="s">
        <v>81</v>
      </c>
      <c r="J304" s="150" t="s">
        <v>33</v>
      </c>
      <c r="K304" s="150"/>
      <c r="L304" s="144"/>
    </row>
    <row r="305" spans="1:12" ht="12.75" hidden="1">
      <c r="A305" s="172">
        <v>1749</v>
      </c>
      <c r="B305" s="140">
        <f t="shared" si="13"/>
      </c>
      <c r="C305" s="143" t="s">
        <v>30</v>
      </c>
      <c r="D305" s="173">
        <v>114</v>
      </c>
      <c r="E305" s="174">
        <f t="shared" si="14"/>
        <v>126</v>
      </c>
      <c r="F305" s="175" t="s">
        <v>34</v>
      </c>
      <c r="G305" s="173">
        <v>6</v>
      </c>
      <c r="H305" s="143" t="s">
        <v>31</v>
      </c>
      <c r="I305" s="143"/>
      <c r="J305" s="150" t="s">
        <v>33</v>
      </c>
      <c r="K305" s="143"/>
      <c r="L305" s="144">
        <v>1749</v>
      </c>
    </row>
    <row r="306" spans="1:12" ht="12.75" hidden="1">
      <c r="A306" s="172">
        <v>2157</v>
      </c>
      <c r="B306" s="140">
        <f t="shared" si="13"/>
      </c>
      <c r="C306" s="143" t="s">
        <v>30</v>
      </c>
      <c r="D306" s="173">
        <v>113.97</v>
      </c>
      <c r="E306" s="174">
        <f t="shared" si="14"/>
        <v>119.21</v>
      </c>
      <c r="F306" s="175" t="s">
        <v>34</v>
      </c>
      <c r="G306" s="173">
        <v>2.62</v>
      </c>
      <c r="H306" s="143" t="s">
        <v>31</v>
      </c>
      <c r="I306" s="150" t="s">
        <v>140</v>
      </c>
      <c r="J306" s="150" t="s">
        <v>33</v>
      </c>
      <c r="K306" s="150"/>
      <c r="L306" s="144"/>
    </row>
    <row r="307" spans="1:12" ht="12.75" hidden="1">
      <c r="A307" s="172">
        <v>2246</v>
      </c>
      <c r="B307" s="140">
        <f t="shared" si="13"/>
      </c>
      <c r="C307" s="143" t="s">
        <v>30</v>
      </c>
      <c r="D307" s="173">
        <v>113.89</v>
      </c>
      <c r="E307" s="174">
        <f t="shared" si="14"/>
        <v>120.95</v>
      </c>
      <c r="F307" s="175" t="s">
        <v>34</v>
      </c>
      <c r="G307" s="143">
        <v>3.53</v>
      </c>
      <c r="H307" s="143" t="s">
        <v>31</v>
      </c>
      <c r="I307" s="143" t="s">
        <v>207</v>
      </c>
      <c r="J307" s="143" t="s">
        <v>33</v>
      </c>
      <c r="K307" s="143"/>
      <c r="L307" s="144"/>
    </row>
    <row r="308" spans="1:12" ht="12.75" hidden="1">
      <c r="A308" s="172">
        <v>2349</v>
      </c>
      <c r="B308" s="140">
        <f t="shared" si="13"/>
      </c>
      <c r="C308" s="143" t="s">
        <v>30</v>
      </c>
      <c r="D308" s="173">
        <v>113.67</v>
      </c>
      <c r="E308" s="174">
        <f t="shared" si="14"/>
        <v>124.33</v>
      </c>
      <c r="F308" s="175" t="s">
        <v>34</v>
      </c>
      <c r="G308" s="143">
        <v>5.33</v>
      </c>
      <c r="H308" s="143" t="s">
        <v>31</v>
      </c>
      <c r="I308" s="143" t="s">
        <v>286</v>
      </c>
      <c r="J308" s="143" t="s">
        <v>33</v>
      </c>
      <c r="K308" s="143"/>
      <c r="L308" s="144"/>
    </row>
    <row r="309" spans="1:12" ht="12.75" hidden="1">
      <c r="A309" s="172">
        <v>2425</v>
      </c>
      <c r="B309" s="140">
        <f t="shared" si="13"/>
      </c>
      <c r="C309" s="143" t="s">
        <v>30</v>
      </c>
      <c r="D309" s="173">
        <v>113.67</v>
      </c>
      <c r="E309" s="174">
        <f t="shared" si="14"/>
        <v>127.65</v>
      </c>
      <c r="F309" s="175" t="s">
        <v>34</v>
      </c>
      <c r="G309" s="143">
        <v>6.99</v>
      </c>
      <c r="H309" s="143" t="s">
        <v>31</v>
      </c>
      <c r="I309" s="143" t="s">
        <v>336</v>
      </c>
      <c r="J309" s="143" t="s">
        <v>33</v>
      </c>
      <c r="K309" s="143"/>
      <c r="L309" s="144"/>
    </row>
    <row r="310" spans="1:12" ht="12.75" hidden="1">
      <c r="A310" s="172">
        <v>1053</v>
      </c>
      <c r="B310" s="140">
        <f t="shared" si="13"/>
      </c>
      <c r="C310" s="143" t="s">
        <v>30</v>
      </c>
      <c r="D310" s="173">
        <v>113</v>
      </c>
      <c r="E310" s="174">
        <f t="shared" si="14"/>
        <v>121</v>
      </c>
      <c r="F310" s="175" t="s">
        <v>34</v>
      </c>
      <c r="G310" s="173">
        <v>4</v>
      </c>
      <c r="H310" s="143" t="s">
        <v>31</v>
      </c>
      <c r="I310" s="143"/>
      <c r="J310" s="143" t="s">
        <v>33</v>
      </c>
      <c r="K310" s="143">
        <v>18</v>
      </c>
      <c r="L310" s="144">
        <v>7111</v>
      </c>
    </row>
    <row r="311" spans="1:12" ht="12.75" hidden="1">
      <c r="A311" s="176" t="s">
        <v>506</v>
      </c>
      <c r="B311" s="140">
        <f t="shared" si="13"/>
      </c>
      <c r="C311" s="143" t="s">
        <v>30</v>
      </c>
      <c r="D311" s="177">
        <v>113</v>
      </c>
      <c r="E311" s="174">
        <f t="shared" si="14"/>
        <v>121</v>
      </c>
      <c r="F311" s="175" t="s">
        <v>34</v>
      </c>
      <c r="G311" s="177">
        <v>4</v>
      </c>
      <c r="H311" s="143" t="s">
        <v>31</v>
      </c>
      <c r="I311" s="150"/>
      <c r="J311" s="150" t="s">
        <v>33</v>
      </c>
      <c r="K311" s="150"/>
      <c r="L311" s="144"/>
    </row>
    <row r="312" spans="1:12" ht="12.75" hidden="1">
      <c r="A312" s="172">
        <v>6007</v>
      </c>
      <c r="B312" s="140">
        <f t="shared" si="13"/>
      </c>
      <c r="C312" s="143" t="s">
        <v>30</v>
      </c>
      <c r="D312" s="173">
        <v>112</v>
      </c>
      <c r="E312" s="174">
        <f t="shared" si="14"/>
        <v>118</v>
      </c>
      <c r="F312" s="175" t="s">
        <v>34</v>
      </c>
      <c r="G312" s="173">
        <v>3</v>
      </c>
      <c r="H312" s="143" t="s">
        <v>31</v>
      </c>
      <c r="I312" s="143"/>
      <c r="J312" s="143" t="s">
        <v>33</v>
      </c>
      <c r="K312" s="143">
        <v>6</v>
      </c>
      <c r="L312" s="144">
        <v>7261</v>
      </c>
    </row>
    <row r="313" spans="1:12" ht="12.75" hidden="1">
      <c r="A313" s="172">
        <v>9650</v>
      </c>
      <c r="B313" s="140">
        <f t="shared" si="13"/>
      </c>
      <c r="C313" s="143" t="s">
        <v>30</v>
      </c>
      <c r="D313" s="173">
        <v>112</v>
      </c>
      <c r="E313" s="174">
        <f t="shared" si="14"/>
        <v>118</v>
      </c>
      <c r="F313" s="175" t="s">
        <v>34</v>
      </c>
      <c r="G313" s="173">
        <v>3</v>
      </c>
      <c r="H313" s="143" t="s">
        <v>31</v>
      </c>
      <c r="I313" s="143"/>
      <c r="J313" s="143" t="s">
        <v>33</v>
      </c>
      <c r="K313" s="143"/>
      <c r="L313" s="144"/>
    </row>
    <row r="314" spans="1:12" ht="12.75" hidden="1">
      <c r="A314" s="176" t="s">
        <v>759</v>
      </c>
      <c r="B314" s="140">
        <f t="shared" si="13"/>
      </c>
      <c r="C314" s="143" t="s">
        <v>30</v>
      </c>
      <c r="D314" s="177">
        <v>112</v>
      </c>
      <c r="E314" s="174">
        <f t="shared" si="14"/>
        <v>120</v>
      </c>
      <c r="F314" s="175" t="s">
        <v>34</v>
      </c>
      <c r="G314" s="177">
        <v>4</v>
      </c>
      <c r="H314" s="143" t="s">
        <v>31</v>
      </c>
      <c r="I314" s="150"/>
      <c r="J314" s="150" t="s">
        <v>33</v>
      </c>
      <c r="K314" s="150"/>
      <c r="L314" s="144"/>
    </row>
    <row r="315" spans="1:12" ht="12.75" hidden="1">
      <c r="A315" s="172">
        <v>9004</v>
      </c>
      <c r="B315" s="140">
        <f t="shared" si="13"/>
      </c>
      <c r="C315" s="143" t="s">
        <v>30</v>
      </c>
      <c r="D315" s="173">
        <v>111</v>
      </c>
      <c r="E315" s="174">
        <f t="shared" si="14"/>
        <v>120.6</v>
      </c>
      <c r="F315" s="175" t="s">
        <v>34</v>
      </c>
      <c r="G315" s="173">
        <v>4.8</v>
      </c>
      <c r="H315" s="143" t="s">
        <v>412</v>
      </c>
      <c r="I315" s="143"/>
      <c r="J315" s="143" t="s">
        <v>33</v>
      </c>
      <c r="K315" s="151" t="s">
        <v>418</v>
      </c>
      <c r="L315" s="144"/>
    </row>
    <row r="316" spans="1:12" ht="12.75" hidden="1">
      <c r="A316" s="172">
        <v>2245</v>
      </c>
      <c r="B316" s="140">
        <f t="shared" si="13"/>
      </c>
      <c r="C316" s="143" t="s">
        <v>30</v>
      </c>
      <c r="D316" s="173">
        <v>110.72</v>
      </c>
      <c r="E316" s="174">
        <f t="shared" si="14"/>
        <v>117.78</v>
      </c>
      <c r="F316" s="175" t="s">
        <v>34</v>
      </c>
      <c r="G316" s="143">
        <v>3.53</v>
      </c>
      <c r="H316" s="143" t="s">
        <v>31</v>
      </c>
      <c r="I316" s="143" t="s">
        <v>206</v>
      </c>
      <c r="J316" s="143" t="s">
        <v>33</v>
      </c>
      <c r="K316" s="143"/>
      <c r="L316" s="144"/>
    </row>
    <row r="317" spans="1:12" ht="12.75" hidden="1">
      <c r="A317" s="172">
        <v>2348</v>
      </c>
      <c r="B317" s="140">
        <f t="shared" si="13"/>
      </c>
      <c r="C317" s="143" t="s">
        <v>30</v>
      </c>
      <c r="D317" s="173">
        <v>110.49</v>
      </c>
      <c r="E317" s="174">
        <f t="shared" si="14"/>
        <v>121.14999999999999</v>
      </c>
      <c r="F317" s="175" t="s">
        <v>34</v>
      </c>
      <c r="G317" s="143">
        <v>5.33</v>
      </c>
      <c r="H317" s="143" t="s">
        <v>31</v>
      </c>
      <c r="I317" s="143" t="s">
        <v>285</v>
      </c>
      <c r="J317" s="143" t="s">
        <v>33</v>
      </c>
      <c r="K317" s="143"/>
      <c r="L317" s="144"/>
    </row>
    <row r="318" spans="1:12" ht="12.75" hidden="1">
      <c r="A318" s="172">
        <v>5440</v>
      </c>
      <c r="B318" s="140">
        <f t="shared" si="13"/>
      </c>
      <c r="C318" s="143" t="s">
        <v>30</v>
      </c>
      <c r="D318" s="173">
        <v>110</v>
      </c>
      <c r="E318" s="174">
        <f t="shared" si="14"/>
        <v>118</v>
      </c>
      <c r="F318" s="175" t="s">
        <v>34</v>
      </c>
      <c r="G318" s="173">
        <v>4</v>
      </c>
      <c r="H318" s="143" t="s">
        <v>31</v>
      </c>
      <c r="I318" s="143"/>
      <c r="J318" s="143" t="s">
        <v>33</v>
      </c>
      <c r="K318" s="143">
        <v>9</v>
      </c>
      <c r="L318" s="144">
        <v>7014</v>
      </c>
    </row>
    <row r="319" spans="1:12" ht="12.75" hidden="1">
      <c r="A319" s="172">
        <v>5495</v>
      </c>
      <c r="B319" s="140">
        <f t="shared" si="13"/>
      </c>
      <c r="C319" s="143" t="s">
        <v>30</v>
      </c>
      <c r="D319" s="173">
        <v>110</v>
      </c>
      <c r="E319" s="174">
        <f t="shared" si="14"/>
        <v>121</v>
      </c>
      <c r="F319" s="175" t="s">
        <v>34</v>
      </c>
      <c r="G319" s="173">
        <v>5.5</v>
      </c>
      <c r="H319" s="143" t="s">
        <v>31</v>
      </c>
      <c r="I319" s="143"/>
      <c r="J319" s="143" t="s">
        <v>33</v>
      </c>
      <c r="K319" s="143">
        <v>9</v>
      </c>
      <c r="L319" s="144">
        <v>7082</v>
      </c>
    </row>
    <row r="320" spans="1:12" ht="12.75" hidden="1">
      <c r="A320" s="172">
        <v>6440</v>
      </c>
      <c r="B320" s="140">
        <f t="shared" si="13"/>
      </c>
      <c r="C320" s="143" t="s">
        <v>30</v>
      </c>
      <c r="D320" s="173">
        <v>110</v>
      </c>
      <c r="E320" s="174">
        <f t="shared" si="14"/>
        <v>120</v>
      </c>
      <c r="F320" s="175" t="s">
        <v>34</v>
      </c>
      <c r="G320" s="173">
        <v>5</v>
      </c>
      <c r="H320" s="143" t="s">
        <v>408</v>
      </c>
      <c r="I320" s="152" t="s">
        <v>34</v>
      </c>
      <c r="J320" s="143" t="s">
        <v>409</v>
      </c>
      <c r="K320" s="143"/>
      <c r="L320" s="144"/>
    </row>
    <row r="321" spans="1:12" ht="25.5" hidden="1">
      <c r="A321" s="172">
        <v>6651</v>
      </c>
      <c r="B321" s="140">
        <f t="shared" si="13"/>
      </c>
      <c r="C321" s="143" t="s">
        <v>30</v>
      </c>
      <c r="D321" s="173">
        <v>110</v>
      </c>
      <c r="E321" s="174">
        <f aca="true" t="shared" si="15" ref="E321:E357">D321+(G321*2)</f>
        <v>129</v>
      </c>
      <c r="F321" s="175" t="s">
        <v>34</v>
      </c>
      <c r="G321" s="173">
        <v>9.5</v>
      </c>
      <c r="H321" s="143" t="s">
        <v>31</v>
      </c>
      <c r="I321" s="150" t="s">
        <v>422</v>
      </c>
      <c r="J321" s="143" t="s">
        <v>33</v>
      </c>
      <c r="K321" s="150"/>
      <c r="L321" s="144"/>
    </row>
    <row r="322" spans="1:12" ht="12.75" hidden="1">
      <c r="A322" s="172">
        <v>9921</v>
      </c>
      <c r="B322" s="140">
        <f t="shared" si="13"/>
      </c>
      <c r="C322" s="143" t="s">
        <v>30</v>
      </c>
      <c r="D322" s="173">
        <v>110</v>
      </c>
      <c r="E322" s="174">
        <f t="shared" si="15"/>
        <v>121.4</v>
      </c>
      <c r="F322" s="173"/>
      <c r="G322" s="173">
        <v>5.7</v>
      </c>
      <c r="H322" s="143" t="s">
        <v>434</v>
      </c>
      <c r="I322" s="151"/>
      <c r="J322" s="143" t="s">
        <v>33</v>
      </c>
      <c r="K322" s="143">
        <v>1</v>
      </c>
      <c r="L322" s="144" t="s">
        <v>435</v>
      </c>
    </row>
    <row r="323" spans="1:12" ht="12.75" hidden="1">
      <c r="A323" s="176" t="s">
        <v>558</v>
      </c>
      <c r="B323" s="140">
        <f t="shared" si="13"/>
      </c>
      <c r="C323" s="143" t="s">
        <v>30</v>
      </c>
      <c r="D323" s="177">
        <v>110</v>
      </c>
      <c r="E323" s="174">
        <f t="shared" si="15"/>
        <v>116</v>
      </c>
      <c r="F323" s="175" t="s">
        <v>34</v>
      </c>
      <c r="G323" s="177">
        <v>3</v>
      </c>
      <c r="H323" s="143" t="s">
        <v>31</v>
      </c>
      <c r="I323" s="150"/>
      <c r="J323" s="150" t="s">
        <v>33</v>
      </c>
      <c r="K323" s="150"/>
      <c r="L323" s="144"/>
    </row>
    <row r="324" spans="1:12" ht="12.75" hidden="1">
      <c r="A324" s="176" t="s">
        <v>705</v>
      </c>
      <c r="B324" s="140">
        <f t="shared" si="13"/>
      </c>
      <c r="C324" s="143" t="s">
        <v>30</v>
      </c>
      <c r="D324" s="177">
        <v>110</v>
      </c>
      <c r="E324" s="174">
        <f t="shared" si="15"/>
        <v>118</v>
      </c>
      <c r="F324" s="175" t="s">
        <v>34</v>
      </c>
      <c r="G324" s="177">
        <v>4</v>
      </c>
      <c r="H324" s="143" t="s">
        <v>31</v>
      </c>
      <c r="I324" s="150"/>
      <c r="J324" s="150" t="s">
        <v>33</v>
      </c>
      <c r="K324" s="150"/>
      <c r="L324" s="144"/>
    </row>
    <row r="325" spans="1:12" ht="12.75" hidden="1">
      <c r="A325" s="172" t="s">
        <v>924</v>
      </c>
      <c r="B325" s="140">
        <f t="shared" si="13"/>
      </c>
      <c r="C325" s="143" t="s">
        <v>30</v>
      </c>
      <c r="D325" s="173">
        <v>110</v>
      </c>
      <c r="E325" s="174">
        <f t="shared" si="15"/>
        <v>116</v>
      </c>
      <c r="F325" s="175" t="s">
        <v>34</v>
      </c>
      <c r="G325" s="173">
        <v>3</v>
      </c>
      <c r="H325" s="143" t="s">
        <v>412</v>
      </c>
      <c r="I325" s="143" t="s">
        <v>925</v>
      </c>
      <c r="J325" s="143" t="s">
        <v>33</v>
      </c>
      <c r="K325" s="152" t="s">
        <v>34</v>
      </c>
      <c r="L325" s="145" t="s">
        <v>34</v>
      </c>
    </row>
    <row r="326" spans="1:12" ht="12.75" hidden="1">
      <c r="A326" s="172">
        <v>5763</v>
      </c>
      <c r="B326" s="140">
        <f t="shared" si="13"/>
      </c>
      <c r="C326" s="143" t="s">
        <v>30</v>
      </c>
      <c r="D326" s="173">
        <v>109</v>
      </c>
      <c r="E326" s="174">
        <f t="shared" si="15"/>
        <v>123</v>
      </c>
      <c r="F326" s="175" t="s">
        <v>34</v>
      </c>
      <c r="G326" s="173">
        <v>7</v>
      </c>
      <c r="H326" s="143" t="s">
        <v>31</v>
      </c>
      <c r="I326" s="143"/>
      <c r="J326" s="143" t="s">
        <v>33</v>
      </c>
      <c r="K326" s="143">
        <v>1</v>
      </c>
      <c r="L326" s="144">
        <v>808</v>
      </c>
    </row>
    <row r="327" spans="1:12" ht="12.75" hidden="1">
      <c r="A327" s="172" t="s">
        <v>471</v>
      </c>
      <c r="B327" s="140">
        <f t="shared" si="13"/>
      </c>
      <c r="C327" s="143" t="s">
        <v>30</v>
      </c>
      <c r="D327" s="173">
        <v>109</v>
      </c>
      <c r="E327" s="174">
        <f t="shared" si="15"/>
        <v>120</v>
      </c>
      <c r="F327" s="175"/>
      <c r="G327" s="173">
        <v>5.5</v>
      </c>
      <c r="H327" s="143" t="s">
        <v>31</v>
      </c>
      <c r="I327" s="143"/>
      <c r="J327" s="143" t="s">
        <v>33</v>
      </c>
      <c r="K327" s="143"/>
      <c r="L327" s="144"/>
    </row>
    <row r="328" spans="1:12" ht="12.75" hidden="1">
      <c r="A328" s="176">
        <v>9002</v>
      </c>
      <c r="B328" s="140">
        <f t="shared" si="13"/>
      </c>
      <c r="C328" s="143" t="s">
        <v>30</v>
      </c>
      <c r="D328" s="177">
        <v>108</v>
      </c>
      <c r="E328" s="174">
        <f t="shared" si="15"/>
        <v>111</v>
      </c>
      <c r="F328" s="175" t="s">
        <v>34</v>
      </c>
      <c r="G328" s="177">
        <v>1.5</v>
      </c>
      <c r="H328" s="143"/>
      <c r="I328" s="150"/>
      <c r="J328" s="150"/>
      <c r="K328" s="150"/>
      <c r="L328" s="144"/>
    </row>
    <row r="329" spans="1:12" ht="12.75" hidden="1">
      <c r="A329" s="176" t="s">
        <v>628</v>
      </c>
      <c r="B329" s="140">
        <f t="shared" si="13"/>
      </c>
      <c r="C329" s="143" t="s">
        <v>30</v>
      </c>
      <c r="D329" s="177">
        <v>108</v>
      </c>
      <c r="E329" s="174">
        <f t="shared" si="15"/>
        <v>112</v>
      </c>
      <c r="F329" s="175" t="s">
        <v>34</v>
      </c>
      <c r="G329" s="177">
        <v>2</v>
      </c>
      <c r="H329" s="143" t="s">
        <v>31</v>
      </c>
      <c r="I329" s="150"/>
      <c r="J329" s="150" t="s">
        <v>33</v>
      </c>
      <c r="K329" s="150"/>
      <c r="L329" s="144"/>
    </row>
    <row r="330" spans="1:12" ht="12.75" hidden="1">
      <c r="A330" s="172">
        <v>2046</v>
      </c>
      <c r="B330" s="140">
        <f t="shared" si="13"/>
      </c>
      <c r="C330" s="143" t="s">
        <v>30</v>
      </c>
      <c r="D330" s="173">
        <v>107.67</v>
      </c>
      <c r="E330" s="174">
        <f t="shared" si="15"/>
        <v>111.23</v>
      </c>
      <c r="F330" s="175" t="s">
        <v>34</v>
      </c>
      <c r="G330" s="173">
        <v>1.78</v>
      </c>
      <c r="H330" s="143" t="s">
        <v>31</v>
      </c>
      <c r="I330" s="147" t="s">
        <v>80</v>
      </c>
      <c r="J330" s="150" t="s">
        <v>33</v>
      </c>
      <c r="K330" s="147"/>
      <c r="L330" s="144"/>
    </row>
    <row r="331" spans="1:12" ht="12.75" hidden="1">
      <c r="A331" s="172">
        <v>2156</v>
      </c>
      <c r="B331" s="140">
        <f t="shared" si="13"/>
      </c>
      <c r="C331" s="143" t="s">
        <v>30</v>
      </c>
      <c r="D331" s="173">
        <v>107.62</v>
      </c>
      <c r="E331" s="174">
        <f t="shared" si="15"/>
        <v>112.86</v>
      </c>
      <c r="F331" s="175" t="s">
        <v>34</v>
      </c>
      <c r="G331" s="173">
        <v>2.62</v>
      </c>
      <c r="H331" s="143" t="s">
        <v>31</v>
      </c>
      <c r="I331" s="150" t="s">
        <v>139</v>
      </c>
      <c r="J331" s="150" t="s">
        <v>33</v>
      </c>
      <c r="K331" s="150"/>
      <c r="L331" s="144"/>
    </row>
    <row r="332" spans="1:12" ht="12.75" hidden="1">
      <c r="A332" s="172">
        <v>2244</v>
      </c>
      <c r="B332" s="140">
        <f t="shared" si="13"/>
      </c>
      <c r="C332" s="143" t="s">
        <v>30</v>
      </c>
      <c r="D332" s="173">
        <v>107.54</v>
      </c>
      <c r="E332" s="174">
        <f t="shared" si="15"/>
        <v>114.60000000000001</v>
      </c>
      <c r="F332" s="175" t="s">
        <v>34</v>
      </c>
      <c r="G332" s="173">
        <v>3.53</v>
      </c>
      <c r="H332" s="143" t="s">
        <v>31</v>
      </c>
      <c r="I332" s="143" t="s">
        <v>205</v>
      </c>
      <c r="J332" s="143" t="s">
        <v>33</v>
      </c>
      <c r="K332" s="143"/>
      <c r="L332" s="144"/>
    </row>
    <row r="333" spans="1:12" ht="12.75" hidden="1">
      <c r="A333" s="172">
        <v>1902</v>
      </c>
      <c r="B333" s="140">
        <f t="shared" si="13"/>
      </c>
      <c r="C333" s="143" t="s">
        <v>30</v>
      </c>
      <c r="D333" s="173">
        <v>107.5</v>
      </c>
      <c r="E333" s="174">
        <f t="shared" si="15"/>
        <v>115.5</v>
      </c>
      <c r="F333" s="175" t="s">
        <v>34</v>
      </c>
      <c r="G333" s="173">
        <v>4</v>
      </c>
      <c r="H333" s="143" t="s">
        <v>31</v>
      </c>
      <c r="I333" s="143"/>
      <c r="J333" s="143" t="s">
        <v>33</v>
      </c>
      <c r="K333" s="143">
        <v>6</v>
      </c>
      <c r="L333" s="144">
        <v>1902</v>
      </c>
    </row>
    <row r="334" spans="1:12" ht="12.75" hidden="1">
      <c r="A334" s="172">
        <v>5298</v>
      </c>
      <c r="B334" s="140">
        <f t="shared" si="13"/>
      </c>
      <c r="C334" s="143" t="s">
        <v>30</v>
      </c>
      <c r="D334" s="173">
        <v>107.5</v>
      </c>
      <c r="E334" s="174">
        <f t="shared" si="15"/>
        <v>118.9</v>
      </c>
      <c r="F334" s="175" t="s">
        <v>34</v>
      </c>
      <c r="G334" s="173">
        <v>5.7</v>
      </c>
      <c r="H334" s="143" t="s">
        <v>31</v>
      </c>
      <c r="I334" s="143"/>
      <c r="J334" s="143" t="s">
        <v>33</v>
      </c>
      <c r="K334" s="143">
        <v>1</v>
      </c>
      <c r="L334" s="144">
        <v>5298</v>
      </c>
    </row>
    <row r="335" spans="1:12" ht="12.75" hidden="1">
      <c r="A335" s="172">
        <v>2347</v>
      </c>
      <c r="B335" s="140">
        <f t="shared" si="13"/>
      </c>
      <c r="C335" s="143" t="s">
        <v>30</v>
      </c>
      <c r="D335" s="173">
        <v>107.32</v>
      </c>
      <c r="E335" s="174">
        <f t="shared" si="15"/>
        <v>117.97999999999999</v>
      </c>
      <c r="F335" s="175" t="s">
        <v>34</v>
      </c>
      <c r="G335" s="143">
        <v>5.33</v>
      </c>
      <c r="H335" s="143" t="s">
        <v>31</v>
      </c>
      <c r="I335" s="143" t="s">
        <v>284</v>
      </c>
      <c r="J335" s="143" t="s">
        <v>33</v>
      </c>
      <c r="K335" s="143"/>
      <c r="L335" s="144"/>
    </row>
    <row r="336" spans="1:12" ht="12.75" hidden="1">
      <c r="A336" s="172">
        <v>2423</v>
      </c>
      <c r="B336" s="140">
        <f t="shared" si="13"/>
      </c>
      <c r="C336" s="143" t="s">
        <v>30</v>
      </c>
      <c r="D336" s="173">
        <v>107.3</v>
      </c>
      <c r="E336" s="174">
        <f t="shared" si="15"/>
        <v>121.28</v>
      </c>
      <c r="F336" s="175" t="s">
        <v>34</v>
      </c>
      <c r="G336" s="143">
        <v>6.99</v>
      </c>
      <c r="H336" s="143" t="s">
        <v>31</v>
      </c>
      <c r="I336" s="143" t="s">
        <v>334</v>
      </c>
      <c r="J336" s="143" t="s">
        <v>33</v>
      </c>
      <c r="K336" s="143"/>
      <c r="L336" s="144"/>
    </row>
    <row r="337" spans="1:12" ht="12.75" hidden="1">
      <c r="A337" s="176" t="s">
        <v>818</v>
      </c>
      <c r="B337" s="140">
        <f t="shared" si="13"/>
      </c>
      <c r="C337" s="143" t="s">
        <v>30</v>
      </c>
      <c r="D337" s="177">
        <v>107</v>
      </c>
      <c r="E337" s="174">
        <f t="shared" si="15"/>
        <v>113</v>
      </c>
      <c r="F337" s="175" t="s">
        <v>34</v>
      </c>
      <c r="G337" s="177">
        <v>3</v>
      </c>
      <c r="H337" s="143" t="s">
        <v>31</v>
      </c>
      <c r="I337" s="150"/>
      <c r="J337" s="150" t="s">
        <v>33</v>
      </c>
      <c r="K337" s="150"/>
      <c r="L337" s="144"/>
    </row>
    <row r="338" spans="1:12" ht="12.75" hidden="1">
      <c r="A338" s="176" t="s">
        <v>611</v>
      </c>
      <c r="B338" s="140">
        <f t="shared" si="13"/>
      </c>
      <c r="C338" s="143" t="s">
        <v>30</v>
      </c>
      <c r="D338" s="177">
        <v>105</v>
      </c>
      <c r="E338" s="174">
        <f t="shared" si="15"/>
        <v>110</v>
      </c>
      <c r="F338" s="175" t="s">
        <v>34</v>
      </c>
      <c r="G338" s="177">
        <v>2.5</v>
      </c>
      <c r="H338" s="143" t="s">
        <v>31</v>
      </c>
      <c r="I338" s="150"/>
      <c r="J338" s="150" t="s">
        <v>33</v>
      </c>
      <c r="K338" s="150"/>
      <c r="L338" s="144"/>
    </row>
    <row r="339" spans="1:12" ht="12.75" hidden="1">
      <c r="A339" s="176" t="s">
        <v>711</v>
      </c>
      <c r="B339" s="140">
        <f t="shared" si="13"/>
      </c>
      <c r="C339" s="143" t="s">
        <v>30</v>
      </c>
      <c r="D339" s="177">
        <v>105</v>
      </c>
      <c r="E339" s="174">
        <f t="shared" si="15"/>
        <v>116.4</v>
      </c>
      <c r="F339" s="175" t="s">
        <v>34</v>
      </c>
      <c r="G339" s="177">
        <v>5.7</v>
      </c>
      <c r="H339" s="143" t="s">
        <v>31</v>
      </c>
      <c r="I339" s="150"/>
      <c r="J339" s="150" t="s">
        <v>33</v>
      </c>
      <c r="K339" s="150"/>
      <c r="L339" s="144"/>
    </row>
    <row r="340" spans="1:12" ht="12.75" hidden="1">
      <c r="A340" s="176" t="s">
        <v>870</v>
      </c>
      <c r="B340" s="140">
        <f t="shared" si="13"/>
      </c>
      <c r="C340" s="143" t="s">
        <v>30</v>
      </c>
      <c r="D340" s="177">
        <v>105</v>
      </c>
      <c r="E340" s="174">
        <f t="shared" si="15"/>
        <v>109</v>
      </c>
      <c r="F340" s="175" t="s">
        <v>34</v>
      </c>
      <c r="G340" s="177">
        <v>2</v>
      </c>
      <c r="H340" s="143" t="s">
        <v>31</v>
      </c>
      <c r="I340" s="150"/>
      <c r="J340" s="150" t="s">
        <v>33</v>
      </c>
      <c r="K340" s="150"/>
      <c r="L340" s="144"/>
    </row>
    <row r="341" spans="1:12" ht="25.5" hidden="1">
      <c r="A341" s="172">
        <v>6652</v>
      </c>
      <c r="B341" s="140">
        <f t="shared" si="13"/>
      </c>
      <c r="C341" s="143" t="s">
        <v>30</v>
      </c>
      <c r="D341" s="173">
        <v>104.5</v>
      </c>
      <c r="E341" s="174">
        <f t="shared" si="15"/>
        <v>125.5</v>
      </c>
      <c r="F341" s="175" t="s">
        <v>34</v>
      </c>
      <c r="G341" s="173">
        <v>10.5</v>
      </c>
      <c r="H341" s="143" t="s">
        <v>31</v>
      </c>
      <c r="I341" s="150" t="s">
        <v>423</v>
      </c>
      <c r="J341" s="143" t="s">
        <v>33</v>
      </c>
      <c r="K341" s="150"/>
      <c r="L341" s="144"/>
    </row>
    <row r="342" spans="1:12" ht="12.75" hidden="1">
      <c r="A342" s="176" t="s">
        <v>657</v>
      </c>
      <c r="B342" s="140">
        <f t="shared" si="13"/>
      </c>
      <c r="C342" s="143" t="s">
        <v>30</v>
      </c>
      <c r="D342" s="177">
        <v>104.5</v>
      </c>
      <c r="E342" s="174">
        <f t="shared" si="15"/>
        <v>110.5</v>
      </c>
      <c r="F342" s="175" t="s">
        <v>34</v>
      </c>
      <c r="G342" s="177">
        <v>3</v>
      </c>
      <c r="H342" s="143" t="s">
        <v>31</v>
      </c>
      <c r="I342" s="150"/>
      <c r="J342" s="150" t="s">
        <v>33</v>
      </c>
      <c r="K342" s="150"/>
      <c r="L342" s="144"/>
    </row>
    <row r="343" spans="1:12" ht="12.75" hidden="1">
      <c r="A343" s="172">
        <v>5508</v>
      </c>
      <c r="B343" s="140">
        <f t="shared" si="13"/>
      </c>
      <c r="C343" s="143" t="s">
        <v>30</v>
      </c>
      <c r="D343" s="173">
        <v>104.4</v>
      </c>
      <c r="E343" s="174">
        <f t="shared" si="15"/>
        <v>110.4</v>
      </c>
      <c r="F343" s="175" t="s">
        <v>34</v>
      </c>
      <c r="G343" s="173">
        <v>3</v>
      </c>
      <c r="H343" s="143" t="s">
        <v>31</v>
      </c>
      <c r="I343" s="143"/>
      <c r="J343" s="143" t="s">
        <v>33</v>
      </c>
      <c r="K343" s="143">
        <v>9</v>
      </c>
      <c r="L343" s="144">
        <v>7081</v>
      </c>
    </row>
    <row r="344" spans="1:12" ht="12.75" hidden="1">
      <c r="A344" s="172">
        <v>2243</v>
      </c>
      <c r="B344" s="140">
        <f t="shared" si="13"/>
      </c>
      <c r="C344" s="143" t="s">
        <v>30</v>
      </c>
      <c r="D344" s="173">
        <v>104.37</v>
      </c>
      <c r="E344" s="174">
        <f t="shared" si="15"/>
        <v>111.43</v>
      </c>
      <c r="F344" s="175" t="s">
        <v>34</v>
      </c>
      <c r="G344" s="143">
        <v>3.53</v>
      </c>
      <c r="H344" s="143" t="s">
        <v>31</v>
      </c>
      <c r="I344" s="143" t="s">
        <v>204</v>
      </c>
      <c r="J344" s="143" t="s">
        <v>33</v>
      </c>
      <c r="K344" s="143"/>
      <c r="L344" s="144"/>
    </row>
    <row r="345" spans="1:12" ht="12.75" hidden="1">
      <c r="A345" s="172">
        <v>5085</v>
      </c>
      <c r="B345" s="140">
        <f t="shared" si="13"/>
      </c>
      <c r="C345" s="143" t="s">
        <v>30</v>
      </c>
      <c r="D345" s="173">
        <v>104.17</v>
      </c>
      <c r="E345" s="174">
        <f t="shared" si="15"/>
        <v>115.17</v>
      </c>
      <c r="F345" s="175" t="s">
        <v>34</v>
      </c>
      <c r="G345" s="173">
        <v>5.5</v>
      </c>
      <c r="H345" s="143" t="s">
        <v>31</v>
      </c>
      <c r="I345" s="143"/>
      <c r="J345" s="143" t="s">
        <v>33</v>
      </c>
      <c r="K345" s="143">
        <v>1</v>
      </c>
      <c r="L345" s="144"/>
    </row>
    <row r="346" spans="1:12" ht="12.75" hidden="1">
      <c r="A346" s="172">
        <v>2346</v>
      </c>
      <c r="B346" s="140">
        <f t="shared" si="13"/>
      </c>
      <c r="C346" s="143" t="s">
        <v>30</v>
      </c>
      <c r="D346" s="173">
        <v>104.14</v>
      </c>
      <c r="E346" s="174">
        <f t="shared" si="15"/>
        <v>114.8</v>
      </c>
      <c r="F346" s="175" t="s">
        <v>34</v>
      </c>
      <c r="G346" s="143">
        <v>5.33</v>
      </c>
      <c r="H346" s="143" t="s">
        <v>31</v>
      </c>
      <c r="I346" s="143" t="s">
        <v>283</v>
      </c>
      <c r="J346" s="143" t="s">
        <v>33</v>
      </c>
      <c r="K346" s="143"/>
      <c r="L346" s="144"/>
    </row>
    <row r="347" spans="1:12" ht="12.75" hidden="1">
      <c r="A347" s="172">
        <v>5975</v>
      </c>
      <c r="B347" s="140">
        <f t="shared" si="13"/>
      </c>
      <c r="C347" s="143" t="s">
        <v>30</v>
      </c>
      <c r="D347" s="173">
        <v>104</v>
      </c>
      <c r="E347" s="174">
        <f t="shared" si="15"/>
        <v>107.6</v>
      </c>
      <c r="F347" s="175" t="s">
        <v>34</v>
      </c>
      <c r="G347" s="173">
        <v>1.8</v>
      </c>
      <c r="H347" s="143" t="s">
        <v>31</v>
      </c>
      <c r="I347" s="143"/>
      <c r="J347" s="143" t="s">
        <v>33</v>
      </c>
      <c r="K347" s="143">
        <v>6</v>
      </c>
      <c r="L347" s="144" t="s">
        <v>415</v>
      </c>
    </row>
    <row r="348" spans="1:12" ht="12.75" hidden="1">
      <c r="A348" s="176" t="s">
        <v>903</v>
      </c>
      <c r="B348" s="140">
        <f t="shared" si="13"/>
      </c>
      <c r="C348" s="143" t="s">
        <v>30</v>
      </c>
      <c r="D348" s="177">
        <v>104</v>
      </c>
      <c r="E348" s="174">
        <f t="shared" si="15"/>
        <v>109</v>
      </c>
      <c r="F348" s="175" t="s">
        <v>34</v>
      </c>
      <c r="G348" s="177">
        <v>2.5</v>
      </c>
      <c r="H348" s="143" t="s">
        <v>31</v>
      </c>
      <c r="I348" s="150"/>
      <c r="J348" s="150" t="s">
        <v>33</v>
      </c>
      <c r="K348" s="150"/>
      <c r="L348" s="144"/>
    </row>
    <row r="349" spans="1:12" ht="12.75" hidden="1">
      <c r="A349" s="172">
        <v>5379</v>
      </c>
      <c r="B349" s="140">
        <f t="shared" si="13"/>
      </c>
      <c r="C349" s="143" t="s">
        <v>30</v>
      </c>
      <c r="D349" s="173">
        <v>103</v>
      </c>
      <c r="E349" s="174">
        <f t="shared" si="15"/>
        <v>109</v>
      </c>
      <c r="F349" s="175" t="s">
        <v>34</v>
      </c>
      <c r="G349" s="173">
        <v>3</v>
      </c>
      <c r="H349" s="143" t="s">
        <v>31</v>
      </c>
      <c r="I349" s="143"/>
      <c r="J349" s="143" t="s">
        <v>33</v>
      </c>
      <c r="K349" s="143">
        <v>9</v>
      </c>
      <c r="L349" s="144">
        <v>7015</v>
      </c>
    </row>
    <row r="350" spans="1:12" ht="12.75" hidden="1">
      <c r="A350" s="176" t="s">
        <v>466</v>
      </c>
      <c r="B350" s="140">
        <f t="shared" si="13"/>
      </c>
      <c r="C350" s="143" t="s">
        <v>30</v>
      </c>
      <c r="D350" s="177">
        <v>103</v>
      </c>
      <c r="E350" s="174">
        <f t="shared" si="15"/>
        <v>109</v>
      </c>
      <c r="F350" s="175" t="s">
        <v>34</v>
      </c>
      <c r="G350" s="177">
        <v>3</v>
      </c>
      <c r="H350" s="143" t="s">
        <v>31</v>
      </c>
      <c r="I350" s="150"/>
      <c r="J350" s="150" t="s">
        <v>33</v>
      </c>
      <c r="K350" s="150"/>
      <c r="L350" s="144"/>
    </row>
    <row r="351" spans="1:12" ht="12.75" hidden="1">
      <c r="A351" s="172">
        <v>2045</v>
      </c>
      <c r="B351" s="140">
        <f t="shared" si="13"/>
      </c>
      <c r="C351" s="143" t="s">
        <v>30</v>
      </c>
      <c r="D351" s="173">
        <v>101.32</v>
      </c>
      <c r="E351" s="174">
        <f t="shared" si="15"/>
        <v>104.88</v>
      </c>
      <c r="F351" s="175" t="s">
        <v>34</v>
      </c>
      <c r="G351" s="173">
        <v>1.78</v>
      </c>
      <c r="H351" s="143" t="s">
        <v>31</v>
      </c>
      <c r="I351" s="150" t="s">
        <v>79</v>
      </c>
      <c r="J351" s="150" t="s">
        <v>33</v>
      </c>
      <c r="K351" s="150"/>
      <c r="L351" s="144"/>
    </row>
    <row r="352" spans="1:12" ht="12.75" hidden="1">
      <c r="A352" s="172">
        <v>2155</v>
      </c>
      <c r="B352" s="140">
        <f aca="true" t="shared" si="16" ref="B352:B415">IF(G352=$D$8,IF(D352&lt;$E$21,IF(I352&lt;&gt;0,1,""),""),"")</f>
      </c>
      <c r="C352" s="143" t="s">
        <v>30</v>
      </c>
      <c r="D352" s="173">
        <v>101.27</v>
      </c>
      <c r="E352" s="174">
        <f t="shared" si="15"/>
        <v>106.50999999999999</v>
      </c>
      <c r="F352" s="175" t="s">
        <v>34</v>
      </c>
      <c r="G352" s="173">
        <v>2.62</v>
      </c>
      <c r="H352" s="143" t="s">
        <v>31</v>
      </c>
      <c r="I352" s="150" t="s">
        <v>138</v>
      </c>
      <c r="J352" s="150" t="s">
        <v>33</v>
      </c>
      <c r="K352" s="150"/>
      <c r="L352" s="144"/>
    </row>
    <row r="353" spans="1:12" ht="12.75" hidden="1">
      <c r="A353" s="172">
        <v>2242</v>
      </c>
      <c r="B353" s="140">
        <f t="shared" si="16"/>
      </c>
      <c r="C353" s="143" t="s">
        <v>30</v>
      </c>
      <c r="D353" s="173">
        <v>101.19</v>
      </c>
      <c r="E353" s="174">
        <f t="shared" si="15"/>
        <v>108.25</v>
      </c>
      <c r="F353" s="175" t="s">
        <v>34</v>
      </c>
      <c r="G353" s="143">
        <v>3.53</v>
      </c>
      <c r="H353" s="143" t="s">
        <v>31</v>
      </c>
      <c r="I353" s="143" t="s">
        <v>203</v>
      </c>
      <c r="J353" s="143" t="s">
        <v>33</v>
      </c>
      <c r="K353" s="143"/>
      <c r="L353" s="144"/>
    </row>
    <row r="354" spans="1:12" ht="12.75" hidden="1">
      <c r="A354" s="176" t="s">
        <v>857</v>
      </c>
      <c r="B354" s="140">
        <f t="shared" si="16"/>
      </c>
      <c r="C354" s="143" t="s">
        <v>30</v>
      </c>
      <c r="D354" s="177">
        <v>101</v>
      </c>
      <c r="E354" s="174">
        <f t="shared" si="15"/>
        <v>109.6</v>
      </c>
      <c r="F354" s="175" t="s">
        <v>34</v>
      </c>
      <c r="G354" s="177">
        <v>4.3</v>
      </c>
      <c r="H354" s="143" t="s">
        <v>31</v>
      </c>
      <c r="I354" s="150"/>
      <c r="J354" s="150" t="s">
        <v>33</v>
      </c>
      <c r="K354" s="150"/>
      <c r="L354" s="144"/>
    </row>
    <row r="355" spans="1:12" ht="12.75" hidden="1">
      <c r="A355" s="172">
        <v>2345</v>
      </c>
      <c r="B355" s="140">
        <f t="shared" si="16"/>
      </c>
      <c r="C355" s="143" t="s">
        <v>30</v>
      </c>
      <c r="D355" s="173">
        <v>100.97</v>
      </c>
      <c r="E355" s="174">
        <f t="shared" si="15"/>
        <v>111.63</v>
      </c>
      <c r="F355" s="175" t="s">
        <v>34</v>
      </c>
      <c r="G355" s="143">
        <v>5.33</v>
      </c>
      <c r="H355" s="143" t="s">
        <v>31</v>
      </c>
      <c r="I355" s="143" t="s">
        <v>282</v>
      </c>
      <c r="J355" s="143" t="s">
        <v>33</v>
      </c>
      <c r="K355" s="143"/>
      <c r="L355" s="144"/>
    </row>
    <row r="356" spans="1:12" ht="12.75" hidden="1">
      <c r="A356" s="172">
        <v>5302</v>
      </c>
      <c r="B356" s="140">
        <f t="shared" si="16"/>
      </c>
      <c r="C356" s="143" t="s">
        <v>30</v>
      </c>
      <c r="D356" s="173">
        <v>100</v>
      </c>
      <c r="E356" s="174">
        <f t="shared" si="15"/>
        <v>111.6</v>
      </c>
      <c r="F356" s="175" t="s">
        <v>34</v>
      </c>
      <c r="G356" s="173">
        <v>5.8</v>
      </c>
      <c r="H356" s="143" t="s">
        <v>31</v>
      </c>
      <c r="I356" s="143"/>
      <c r="J356" s="143" t="s">
        <v>33</v>
      </c>
      <c r="K356" s="143">
        <v>1</v>
      </c>
      <c r="L356" s="144"/>
    </row>
    <row r="357" spans="1:12" ht="12.75" hidden="1">
      <c r="A357" s="172">
        <v>6430</v>
      </c>
      <c r="B357" s="140">
        <f t="shared" si="16"/>
      </c>
      <c r="C357" s="143" t="s">
        <v>30</v>
      </c>
      <c r="D357" s="173">
        <v>100</v>
      </c>
      <c r="E357" s="174">
        <f t="shared" si="15"/>
        <v>110</v>
      </c>
      <c r="F357" s="175" t="s">
        <v>34</v>
      </c>
      <c r="G357" s="173">
        <v>5</v>
      </c>
      <c r="H357" s="143" t="s">
        <v>408</v>
      </c>
      <c r="I357" s="152" t="s">
        <v>34</v>
      </c>
      <c r="J357" s="143" t="s">
        <v>409</v>
      </c>
      <c r="K357" s="143"/>
      <c r="L357" s="144"/>
    </row>
    <row r="358" spans="1:12" ht="12.75" hidden="1">
      <c r="A358" s="181" t="s">
        <v>507</v>
      </c>
      <c r="B358" s="140">
        <f t="shared" si="16"/>
      </c>
      <c r="C358" s="143" t="s">
        <v>30</v>
      </c>
      <c r="D358" s="182">
        <v>100</v>
      </c>
      <c r="E358" s="174">
        <f aca="true" t="shared" si="17" ref="E358:E363">D358+(G358*2)</f>
        <v>106</v>
      </c>
      <c r="F358" s="175" t="s">
        <v>34</v>
      </c>
      <c r="G358" s="182">
        <v>3</v>
      </c>
      <c r="H358" s="143" t="s">
        <v>31</v>
      </c>
      <c r="I358" s="150"/>
      <c r="J358" s="150" t="s">
        <v>33</v>
      </c>
      <c r="K358" s="150"/>
      <c r="L358" s="144"/>
    </row>
    <row r="359" spans="1:12" ht="12.75" hidden="1">
      <c r="A359" s="176" t="s">
        <v>601</v>
      </c>
      <c r="B359" s="140">
        <f t="shared" si="16"/>
      </c>
      <c r="C359" s="143" t="s">
        <v>30</v>
      </c>
      <c r="D359" s="177">
        <v>100</v>
      </c>
      <c r="E359" s="174">
        <f t="shared" si="17"/>
        <v>103</v>
      </c>
      <c r="F359" s="175" t="s">
        <v>34</v>
      </c>
      <c r="G359" s="177">
        <v>1.5</v>
      </c>
      <c r="H359" s="143" t="s">
        <v>31</v>
      </c>
      <c r="I359" s="150"/>
      <c r="J359" s="150" t="s">
        <v>33</v>
      </c>
      <c r="K359" s="150"/>
      <c r="L359" s="144"/>
    </row>
    <row r="360" spans="1:12" ht="12.75" hidden="1">
      <c r="A360" s="176" t="s">
        <v>644</v>
      </c>
      <c r="B360" s="140">
        <f t="shared" si="16"/>
      </c>
      <c r="C360" s="143" t="s">
        <v>30</v>
      </c>
      <c r="D360" s="177">
        <v>100</v>
      </c>
      <c r="E360" s="174">
        <f t="shared" si="17"/>
        <v>108</v>
      </c>
      <c r="F360" s="175" t="s">
        <v>34</v>
      </c>
      <c r="G360" s="177">
        <v>4</v>
      </c>
      <c r="H360" s="143" t="s">
        <v>31</v>
      </c>
      <c r="I360" s="150"/>
      <c r="J360" s="150" t="s">
        <v>33</v>
      </c>
      <c r="K360" s="150"/>
      <c r="L360" s="144"/>
    </row>
    <row r="361" spans="1:12" ht="12.75" hidden="1">
      <c r="A361" s="176" t="s">
        <v>730</v>
      </c>
      <c r="B361" s="140">
        <f t="shared" si="16"/>
      </c>
      <c r="C361" s="143" t="s">
        <v>30</v>
      </c>
      <c r="D361" s="177">
        <v>100</v>
      </c>
      <c r="E361" s="174">
        <f t="shared" si="17"/>
        <v>105</v>
      </c>
      <c r="F361" s="175" t="s">
        <v>34</v>
      </c>
      <c r="G361" s="177">
        <v>2.5</v>
      </c>
      <c r="H361" s="143" t="s">
        <v>31</v>
      </c>
      <c r="I361" s="150"/>
      <c r="J361" s="150" t="s">
        <v>33</v>
      </c>
      <c r="K361" s="150"/>
      <c r="L361" s="144"/>
    </row>
    <row r="362" spans="1:12" ht="12.75" hidden="1">
      <c r="A362" s="172">
        <v>9874</v>
      </c>
      <c r="B362" s="140">
        <f t="shared" si="16"/>
      </c>
      <c r="C362" s="143" t="s">
        <v>432</v>
      </c>
      <c r="D362" s="173">
        <v>99.8</v>
      </c>
      <c r="E362" s="174">
        <f t="shared" si="17"/>
        <v>106.8</v>
      </c>
      <c r="F362" s="175"/>
      <c r="G362" s="173">
        <v>3.5</v>
      </c>
      <c r="H362" s="143" t="s">
        <v>31</v>
      </c>
      <c r="I362" s="143"/>
      <c r="J362" s="143" t="s">
        <v>33</v>
      </c>
      <c r="K362" s="143"/>
      <c r="L362" s="144" t="s">
        <v>433</v>
      </c>
    </row>
    <row r="363" spans="1:12" ht="12.75" hidden="1">
      <c r="A363" s="172">
        <v>5302</v>
      </c>
      <c r="B363" s="140">
        <f t="shared" si="16"/>
      </c>
      <c r="C363" s="143" t="s">
        <v>30</v>
      </c>
      <c r="D363" s="173">
        <v>99</v>
      </c>
      <c r="E363" s="174">
        <f t="shared" si="17"/>
        <v>110.6</v>
      </c>
      <c r="F363" s="175" t="s">
        <v>34</v>
      </c>
      <c r="G363" s="173">
        <v>5.8</v>
      </c>
      <c r="H363" s="143" t="s">
        <v>31</v>
      </c>
      <c r="I363" s="143"/>
      <c r="J363" s="143" t="s">
        <v>33</v>
      </c>
      <c r="K363" s="143">
        <v>1</v>
      </c>
      <c r="L363" s="144">
        <v>5302</v>
      </c>
    </row>
    <row r="364" spans="1:12" ht="12.75" hidden="1">
      <c r="A364" s="172">
        <v>9922</v>
      </c>
      <c r="B364" s="140">
        <f t="shared" si="16"/>
      </c>
      <c r="C364" s="143" t="s">
        <v>30</v>
      </c>
      <c r="D364" s="173">
        <v>99</v>
      </c>
      <c r="E364" s="174">
        <v>110.6</v>
      </c>
      <c r="F364" s="175"/>
      <c r="G364" s="173">
        <v>5.8</v>
      </c>
      <c r="H364" s="143" t="s">
        <v>384</v>
      </c>
      <c r="I364" s="143"/>
      <c r="J364" s="143" t="s">
        <v>33</v>
      </c>
      <c r="K364" s="143">
        <v>1</v>
      </c>
      <c r="L364" s="144">
        <v>5302</v>
      </c>
    </row>
    <row r="365" spans="1:12" ht="12.75" hidden="1">
      <c r="A365" s="172">
        <v>2241</v>
      </c>
      <c r="B365" s="140">
        <f t="shared" si="16"/>
      </c>
      <c r="C365" s="143" t="s">
        <v>30</v>
      </c>
      <c r="D365" s="173">
        <v>98.02</v>
      </c>
      <c r="E365" s="174">
        <f>D365+(G365*2)</f>
        <v>105.08</v>
      </c>
      <c r="F365" s="175" t="s">
        <v>34</v>
      </c>
      <c r="G365" s="173">
        <v>3.53</v>
      </c>
      <c r="H365" s="143" t="s">
        <v>31</v>
      </c>
      <c r="I365" s="143" t="s">
        <v>202</v>
      </c>
      <c r="J365" s="143" t="s">
        <v>33</v>
      </c>
      <c r="K365" s="143"/>
      <c r="L365" s="144"/>
    </row>
    <row r="366" spans="1:12" ht="12.75" hidden="1">
      <c r="A366" s="172">
        <v>5650</v>
      </c>
      <c r="B366" s="140">
        <f t="shared" si="16"/>
      </c>
      <c r="C366" s="143" t="s">
        <v>30</v>
      </c>
      <c r="D366" s="173">
        <v>97.82</v>
      </c>
      <c r="E366" s="173">
        <v>111.82</v>
      </c>
      <c r="F366" s="175" t="s">
        <v>34</v>
      </c>
      <c r="G366" s="173">
        <v>7</v>
      </c>
      <c r="H366" s="143" t="s">
        <v>384</v>
      </c>
      <c r="I366" s="152" t="s">
        <v>34</v>
      </c>
      <c r="J366" s="143" t="s">
        <v>33</v>
      </c>
      <c r="K366" s="143"/>
      <c r="L366" s="144"/>
    </row>
    <row r="367" spans="1:12" ht="12.75" hidden="1">
      <c r="A367" s="172">
        <v>2344</v>
      </c>
      <c r="B367" s="140">
        <f t="shared" si="16"/>
      </c>
      <c r="C367" s="143" t="s">
        <v>30</v>
      </c>
      <c r="D367" s="173">
        <v>97.79</v>
      </c>
      <c r="E367" s="174">
        <f aca="true" t="shared" si="18" ref="E367:E388">D367+(G367*2)</f>
        <v>108.45</v>
      </c>
      <c r="F367" s="175" t="s">
        <v>34</v>
      </c>
      <c r="G367" s="143">
        <v>5.33</v>
      </c>
      <c r="H367" s="143" t="s">
        <v>31</v>
      </c>
      <c r="I367" s="143" t="s">
        <v>281</v>
      </c>
      <c r="J367" s="143" t="s">
        <v>33</v>
      </c>
      <c r="K367" s="143"/>
      <c r="L367" s="144"/>
    </row>
    <row r="368" spans="1:12" ht="12.75" hidden="1">
      <c r="A368" s="172">
        <v>9649</v>
      </c>
      <c r="B368" s="140">
        <f t="shared" si="16"/>
      </c>
      <c r="C368" s="143" t="s">
        <v>30</v>
      </c>
      <c r="D368" s="173">
        <v>96</v>
      </c>
      <c r="E368" s="174">
        <f t="shared" si="18"/>
        <v>100</v>
      </c>
      <c r="F368" s="175" t="s">
        <v>34</v>
      </c>
      <c r="G368" s="173">
        <v>2</v>
      </c>
      <c r="H368" s="143" t="s">
        <v>31</v>
      </c>
      <c r="I368" s="143"/>
      <c r="J368" s="143" t="s">
        <v>33</v>
      </c>
      <c r="K368" s="143"/>
      <c r="L368" s="144"/>
    </row>
    <row r="369" spans="1:12" ht="12.75" hidden="1">
      <c r="A369" s="176" t="s">
        <v>696</v>
      </c>
      <c r="B369" s="140">
        <f t="shared" si="16"/>
      </c>
      <c r="C369" s="143" t="s">
        <v>30</v>
      </c>
      <c r="D369" s="177">
        <v>96</v>
      </c>
      <c r="E369" s="174">
        <f t="shared" si="18"/>
        <v>102</v>
      </c>
      <c r="F369" s="175" t="s">
        <v>34</v>
      </c>
      <c r="G369" s="177">
        <v>3</v>
      </c>
      <c r="H369" s="143" t="s">
        <v>31</v>
      </c>
      <c r="I369" s="150"/>
      <c r="J369" s="150" t="s">
        <v>33</v>
      </c>
      <c r="K369" s="150"/>
      <c r="L369" s="144"/>
    </row>
    <row r="370" spans="1:12" ht="12.75" hidden="1">
      <c r="A370" s="172">
        <v>5507</v>
      </c>
      <c r="B370" s="140">
        <f t="shared" si="16"/>
      </c>
      <c r="C370" s="143" t="s">
        <v>30</v>
      </c>
      <c r="D370" s="173">
        <v>95.25</v>
      </c>
      <c r="E370" s="174">
        <f t="shared" si="18"/>
        <v>101.05</v>
      </c>
      <c r="F370" s="175" t="s">
        <v>34</v>
      </c>
      <c r="G370" s="173">
        <v>2.9</v>
      </c>
      <c r="H370" s="143" t="s">
        <v>31</v>
      </c>
      <c r="I370" s="143"/>
      <c r="J370" s="143" t="s">
        <v>33</v>
      </c>
      <c r="K370" s="143">
        <v>1</v>
      </c>
      <c r="L370" s="144">
        <v>5507</v>
      </c>
    </row>
    <row r="371" spans="1:12" ht="12.75" hidden="1">
      <c r="A371" s="172">
        <v>5363</v>
      </c>
      <c r="B371" s="140">
        <f t="shared" si="16"/>
      </c>
      <c r="C371" s="143" t="s">
        <v>30</v>
      </c>
      <c r="D371" s="173">
        <v>95</v>
      </c>
      <c r="E371" s="174">
        <f t="shared" si="18"/>
        <v>101</v>
      </c>
      <c r="F371" s="175" t="s">
        <v>34</v>
      </c>
      <c r="G371" s="173">
        <v>3</v>
      </c>
      <c r="H371" s="143" t="s">
        <v>31</v>
      </c>
      <c r="I371" s="143"/>
      <c r="J371" s="143" t="s">
        <v>33</v>
      </c>
      <c r="K371" s="143">
        <v>1</v>
      </c>
      <c r="L371" s="144">
        <v>5363</v>
      </c>
    </row>
    <row r="372" spans="1:12" ht="12.75" hidden="1">
      <c r="A372" s="172">
        <v>6012</v>
      </c>
      <c r="B372" s="140">
        <f t="shared" si="16"/>
      </c>
      <c r="C372" s="143" t="s">
        <v>30</v>
      </c>
      <c r="D372" s="173">
        <v>95</v>
      </c>
      <c r="E372" s="174">
        <f t="shared" si="18"/>
        <v>101</v>
      </c>
      <c r="F372" s="175"/>
      <c r="G372" s="173">
        <v>3</v>
      </c>
      <c r="H372" s="143" t="s">
        <v>31</v>
      </c>
      <c r="I372" s="143"/>
      <c r="J372" s="143" t="s">
        <v>33</v>
      </c>
      <c r="K372" s="143"/>
      <c r="L372" s="144" t="s">
        <v>418</v>
      </c>
    </row>
    <row r="373" spans="1:12" ht="12.75" hidden="1">
      <c r="A373" s="172">
        <v>9101</v>
      </c>
      <c r="B373" s="140">
        <f t="shared" si="16"/>
      </c>
      <c r="C373" s="143" t="s">
        <v>30</v>
      </c>
      <c r="D373" s="173">
        <v>95</v>
      </c>
      <c r="E373" s="174">
        <f t="shared" si="18"/>
        <v>105</v>
      </c>
      <c r="F373" s="175"/>
      <c r="G373" s="177">
        <v>5</v>
      </c>
      <c r="H373" s="143" t="s">
        <v>31</v>
      </c>
      <c r="I373" s="143"/>
      <c r="J373" s="143" t="s">
        <v>33</v>
      </c>
      <c r="K373" s="143"/>
      <c r="L373" s="144">
        <v>427</v>
      </c>
    </row>
    <row r="374" spans="1:12" ht="12.75" hidden="1">
      <c r="A374" s="172">
        <v>2044</v>
      </c>
      <c r="B374" s="140">
        <f t="shared" si="16"/>
      </c>
      <c r="C374" s="143" t="s">
        <v>30</v>
      </c>
      <c r="D374" s="173">
        <v>94.97</v>
      </c>
      <c r="E374" s="174">
        <f t="shared" si="18"/>
        <v>98.53</v>
      </c>
      <c r="F374" s="175" t="s">
        <v>34</v>
      </c>
      <c r="G374" s="173">
        <v>1.78</v>
      </c>
      <c r="H374" s="143" t="s">
        <v>31</v>
      </c>
      <c r="I374" s="150" t="s">
        <v>78</v>
      </c>
      <c r="J374" s="150" t="s">
        <v>33</v>
      </c>
      <c r="K374" s="150"/>
      <c r="L374" s="144"/>
    </row>
    <row r="375" spans="1:12" ht="12.75" hidden="1">
      <c r="A375" s="172">
        <v>2154</v>
      </c>
      <c r="B375" s="140">
        <f t="shared" si="16"/>
      </c>
      <c r="C375" s="143" t="s">
        <v>30</v>
      </c>
      <c r="D375" s="173">
        <v>94.92</v>
      </c>
      <c r="E375" s="174">
        <f t="shared" si="18"/>
        <v>100.16</v>
      </c>
      <c r="F375" s="175" t="s">
        <v>34</v>
      </c>
      <c r="G375" s="173">
        <v>2.62</v>
      </c>
      <c r="H375" s="143" t="s">
        <v>31</v>
      </c>
      <c r="I375" s="150" t="s">
        <v>137</v>
      </c>
      <c r="J375" s="150" t="s">
        <v>33</v>
      </c>
      <c r="K375" s="150"/>
      <c r="L375" s="144"/>
    </row>
    <row r="376" spans="1:12" ht="12.75" hidden="1">
      <c r="A376" s="172">
        <v>2240</v>
      </c>
      <c r="B376" s="140">
        <f t="shared" si="16"/>
      </c>
      <c r="C376" s="143" t="s">
        <v>30</v>
      </c>
      <c r="D376" s="173">
        <v>94.84</v>
      </c>
      <c r="E376" s="174">
        <f t="shared" si="18"/>
        <v>101.9</v>
      </c>
      <c r="F376" s="175" t="s">
        <v>34</v>
      </c>
      <c r="G376" s="143">
        <v>3.53</v>
      </c>
      <c r="H376" s="143" t="s">
        <v>31</v>
      </c>
      <c r="I376" s="143" t="s">
        <v>201</v>
      </c>
      <c r="J376" s="143" t="s">
        <v>33</v>
      </c>
      <c r="K376" s="143"/>
      <c r="L376" s="144"/>
    </row>
    <row r="377" spans="1:12" ht="12.75" hidden="1">
      <c r="A377" s="172">
        <v>2343</v>
      </c>
      <c r="B377" s="140">
        <f t="shared" si="16"/>
      </c>
      <c r="C377" s="143" t="s">
        <v>30</v>
      </c>
      <c r="D377" s="173">
        <v>94.62</v>
      </c>
      <c r="E377" s="174">
        <f t="shared" si="18"/>
        <v>105.28</v>
      </c>
      <c r="F377" s="175" t="s">
        <v>34</v>
      </c>
      <c r="G377" s="143">
        <v>5.33</v>
      </c>
      <c r="H377" s="143" t="s">
        <v>31</v>
      </c>
      <c r="I377" s="143" t="s">
        <v>280</v>
      </c>
      <c r="J377" s="143" t="s">
        <v>33</v>
      </c>
      <c r="K377" s="143"/>
      <c r="L377" s="144"/>
    </row>
    <row r="378" spans="1:12" ht="12.75" hidden="1">
      <c r="A378" s="176" t="s">
        <v>860</v>
      </c>
      <c r="B378" s="140">
        <f t="shared" si="16"/>
      </c>
      <c r="C378" s="143" t="s">
        <v>30</v>
      </c>
      <c r="D378" s="177">
        <v>94.6</v>
      </c>
      <c r="E378" s="174">
        <f t="shared" si="18"/>
        <v>106</v>
      </c>
      <c r="F378" s="175" t="s">
        <v>34</v>
      </c>
      <c r="G378" s="177">
        <v>5.7</v>
      </c>
      <c r="H378" s="143" t="s">
        <v>31</v>
      </c>
      <c r="I378" s="150"/>
      <c r="J378" s="150" t="s">
        <v>33</v>
      </c>
      <c r="K378" s="150"/>
      <c r="L378" s="144"/>
    </row>
    <row r="379" spans="1:12" ht="12.75" hidden="1">
      <c r="A379" s="183">
        <v>5352</v>
      </c>
      <c r="B379" s="140">
        <f t="shared" si="16"/>
      </c>
      <c r="C379" s="153" t="s">
        <v>30</v>
      </c>
      <c r="D379" s="184">
        <v>94.5</v>
      </c>
      <c r="E379" s="185">
        <f t="shared" si="18"/>
        <v>106.5</v>
      </c>
      <c r="F379" s="186" t="s">
        <v>34</v>
      </c>
      <c r="G379" s="184">
        <v>6</v>
      </c>
      <c r="H379" s="153" t="s">
        <v>31</v>
      </c>
      <c r="I379" s="153"/>
      <c r="J379" s="153" t="s">
        <v>33</v>
      </c>
      <c r="K379" s="153">
        <v>2</v>
      </c>
      <c r="L379" s="154">
        <v>5352</v>
      </c>
    </row>
    <row r="380" spans="1:12" ht="12.75" hidden="1">
      <c r="A380" s="172">
        <v>90033</v>
      </c>
      <c r="B380" s="140">
        <f t="shared" si="16"/>
      </c>
      <c r="C380" s="143" t="s">
        <v>30</v>
      </c>
      <c r="D380" s="173">
        <v>94</v>
      </c>
      <c r="E380" s="174">
        <f t="shared" si="18"/>
        <v>99</v>
      </c>
      <c r="F380" s="175" t="s">
        <v>34</v>
      </c>
      <c r="G380" s="173">
        <v>2.5</v>
      </c>
      <c r="H380" s="143" t="s">
        <v>31</v>
      </c>
      <c r="I380" s="143"/>
      <c r="J380" s="143" t="s">
        <v>33</v>
      </c>
      <c r="K380" s="143"/>
      <c r="L380" s="144">
        <v>90033</v>
      </c>
    </row>
    <row r="381" spans="1:12" ht="12.75" hidden="1">
      <c r="A381" s="176" t="s">
        <v>596</v>
      </c>
      <c r="B381" s="140">
        <f t="shared" si="16"/>
      </c>
      <c r="C381" s="143" t="s">
        <v>30</v>
      </c>
      <c r="D381" s="177">
        <v>94</v>
      </c>
      <c r="E381" s="174">
        <f t="shared" si="18"/>
        <v>100</v>
      </c>
      <c r="F381" s="175" t="s">
        <v>34</v>
      </c>
      <c r="G381" s="177">
        <v>3</v>
      </c>
      <c r="H381" s="143" t="s">
        <v>31</v>
      </c>
      <c r="I381" s="150"/>
      <c r="J381" s="150" t="s">
        <v>33</v>
      </c>
      <c r="K381" s="150"/>
      <c r="L381" s="144"/>
    </row>
    <row r="382" spans="1:12" ht="12.75" hidden="1">
      <c r="A382" s="176" t="s">
        <v>652</v>
      </c>
      <c r="B382" s="140">
        <f t="shared" si="16"/>
      </c>
      <c r="C382" s="143" t="s">
        <v>30</v>
      </c>
      <c r="D382" s="187">
        <v>93.2</v>
      </c>
      <c r="E382" s="174">
        <f t="shared" si="18"/>
        <v>112.2</v>
      </c>
      <c r="F382" s="175" t="s">
        <v>34</v>
      </c>
      <c r="G382" s="177">
        <v>9.5</v>
      </c>
      <c r="H382" s="143" t="s">
        <v>31</v>
      </c>
      <c r="I382" s="150"/>
      <c r="J382" s="150" t="s">
        <v>33</v>
      </c>
      <c r="K382" s="150"/>
      <c r="L382" s="144"/>
    </row>
    <row r="383" spans="1:12" ht="12.75" hidden="1">
      <c r="A383" s="172">
        <v>5506</v>
      </c>
      <c r="B383" s="140">
        <f t="shared" si="16"/>
      </c>
      <c r="C383" s="143" t="s">
        <v>30</v>
      </c>
      <c r="D383" s="173">
        <v>92</v>
      </c>
      <c r="E383" s="174">
        <f t="shared" si="18"/>
        <v>98</v>
      </c>
      <c r="F383" s="175" t="s">
        <v>34</v>
      </c>
      <c r="G383" s="173">
        <v>3</v>
      </c>
      <c r="H383" s="143" t="s">
        <v>31</v>
      </c>
      <c r="I383" s="143"/>
      <c r="J383" s="143" t="s">
        <v>33</v>
      </c>
      <c r="K383" s="143">
        <v>10</v>
      </c>
      <c r="L383" s="144">
        <v>7089</v>
      </c>
    </row>
    <row r="384" spans="1:12" ht="12.75" hidden="1">
      <c r="A384" s="176" t="s">
        <v>778</v>
      </c>
      <c r="B384" s="140">
        <f t="shared" si="16"/>
      </c>
      <c r="C384" s="143" t="s">
        <v>30</v>
      </c>
      <c r="D384" s="177">
        <v>92</v>
      </c>
      <c r="E384" s="174">
        <f t="shared" si="18"/>
        <v>95.6</v>
      </c>
      <c r="F384" s="175" t="s">
        <v>34</v>
      </c>
      <c r="G384" s="177">
        <v>1.8</v>
      </c>
      <c r="H384" s="143" t="s">
        <v>31</v>
      </c>
      <c r="I384" s="150"/>
      <c r="J384" s="150" t="s">
        <v>33</v>
      </c>
      <c r="K384" s="150"/>
      <c r="L384" s="144"/>
    </row>
    <row r="385" spans="1:12" ht="12.75" hidden="1">
      <c r="A385" s="172">
        <v>2239</v>
      </c>
      <c r="B385" s="140">
        <f t="shared" si="16"/>
      </c>
      <c r="C385" s="143" t="s">
        <v>30</v>
      </c>
      <c r="D385" s="173">
        <v>91.67</v>
      </c>
      <c r="E385" s="174">
        <f t="shared" si="18"/>
        <v>98.73</v>
      </c>
      <c r="F385" s="175" t="s">
        <v>34</v>
      </c>
      <c r="G385" s="143">
        <v>3.53</v>
      </c>
      <c r="H385" s="143" t="s">
        <v>31</v>
      </c>
      <c r="I385" s="143" t="s">
        <v>200</v>
      </c>
      <c r="J385" s="143" t="s">
        <v>33</v>
      </c>
      <c r="K385" s="143"/>
      <c r="L385" s="144"/>
    </row>
    <row r="386" spans="1:12" ht="12.75" hidden="1">
      <c r="A386" s="172">
        <v>2342</v>
      </c>
      <c r="B386" s="140">
        <f t="shared" si="16"/>
      </c>
      <c r="C386" s="143" t="s">
        <v>30</v>
      </c>
      <c r="D386" s="173">
        <v>91.44</v>
      </c>
      <c r="E386" s="174">
        <f t="shared" si="18"/>
        <v>102.1</v>
      </c>
      <c r="F386" s="175" t="s">
        <v>34</v>
      </c>
      <c r="G386" s="143">
        <v>5.33</v>
      </c>
      <c r="H386" s="143" t="s">
        <v>31</v>
      </c>
      <c r="I386" s="143" t="s">
        <v>279</v>
      </c>
      <c r="J386" s="143" t="s">
        <v>33</v>
      </c>
      <c r="K386" s="143"/>
      <c r="L386" s="144"/>
    </row>
    <row r="387" spans="1:12" ht="12.75" hidden="1">
      <c r="A387" s="176" t="s">
        <v>776</v>
      </c>
      <c r="B387" s="140">
        <f t="shared" si="16"/>
      </c>
      <c r="C387" s="143" t="s">
        <v>30</v>
      </c>
      <c r="D387" s="177">
        <v>90.4</v>
      </c>
      <c r="E387" s="174">
        <f t="shared" si="18"/>
        <v>98.2</v>
      </c>
      <c r="F387" s="175" t="s">
        <v>34</v>
      </c>
      <c r="G387" s="177">
        <v>3.9</v>
      </c>
      <c r="H387" s="143" t="s">
        <v>31</v>
      </c>
      <c r="I387" s="150"/>
      <c r="J387" s="150" t="s">
        <v>33</v>
      </c>
      <c r="K387" s="150"/>
      <c r="L387" s="144"/>
    </row>
    <row r="388" spans="1:12" ht="12.75" hidden="1">
      <c r="A388" s="172">
        <v>6464</v>
      </c>
      <c r="B388" s="140">
        <f t="shared" si="16"/>
      </c>
      <c r="C388" s="143" t="s">
        <v>30</v>
      </c>
      <c r="D388" s="173">
        <v>90</v>
      </c>
      <c r="E388" s="174">
        <f t="shared" si="18"/>
        <v>100</v>
      </c>
      <c r="F388" s="175" t="s">
        <v>34</v>
      </c>
      <c r="G388" s="173">
        <v>5</v>
      </c>
      <c r="H388" s="143" t="s">
        <v>408</v>
      </c>
      <c r="I388" s="152" t="s">
        <v>34</v>
      </c>
      <c r="J388" s="143" t="s">
        <v>409</v>
      </c>
      <c r="K388" s="143"/>
      <c r="L388" s="144"/>
    </row>
    <row r="389" spans="1:12" ht="12.75" hidden="1">
      <c r="A389" s="172">
        <v>5504</v>
      </c>
      <c r="B389" s="140">
        <f t="shared" si="16"/>
      </c>
      <c r="C389" s="143" t="s">
        <v>30</v>
      </c>
      <c r="D389" s="173">
        <v>89.33</v>
      </c>
      <c r="E389" s="174">
        <f aca="true" t="shared" si="19" ref="E389:E426">D389+(G389*2)</f>
        <v>100.73</v>
      </c>
      <c r="F389" s="175" t="s">
        <v>34</v>
      </c>
      <c r="G389" s="173">
        <v>5.7</v>
      </c>
      <c r="H389" s="143" t="s">
        <v>31</v>
      </c>
      <c r="I389" s="143"/>
      <c r="J389" s="143" t="s">
        <v>33</v>
      </c>
      <c r="K389" s="143">
        <v>5</v>
      </c>
      <c r="L389" s="144">
        <v>7135</v>
      </c>
    </row>
    <row r="390" spans="1:12" ht="12.75" hidden="1">
      <c r="A390" s="176" t="s">
        <v>470</v>
      </c>
      <c r="B390" s="140">
        <f t="shared" si="16"/>
      </c>
      <c r="C390" s="143" t="s">
        <v>30</v>
      </c>
      <c r="D390" s="177">
        <v>89</v>
      </c>
      <c r="E390" s="174">
        <f t="shared" si="19"/>
        <v>95</v>
      </c>
      <c r="F390" s="175" t="s">
        <v>34</v>
      </c>
      <c r="G390" s="177">
        <v>3</v>
      </c>
      <c r="H390" s="143" t="s">
        <v>31</v>
      </c>
      <c r="I390" s="150"/>
      <c r="J390" s="150" t="s">
        <v>33</v>
      </c>
      <c r="K390" s="150"/>
      <c r="L390" s="144"/>
    </row>
    <row r="391" spans="1:12" ht="12.75" hidden="1">
      <c r="A391" s="176" t="s">
        <v>559</v>
      </c>
      <c r="B391" s="140">
        <f t="shared" si="16"/>
      </c>
      <c r="C391" s="143" t="s">
        <v>30</v>
      </c>
      <c r="D391" s="177">
        <v>89</v>
      </c>
      <c r="E391" s="174">
        <f t="shared" si="19"/>
        <v>100.4</v>
      </c>
      <c r="F391" s="175" t="s">
        <v>34</v>
      </c>
      <c r="G391" s="177">
        <v>5.7</v>
      </c>
      <c r="H391" s="143" t="s">
        <v>31</v>
      </c>
      <c r="I391" s="150"/>
      <c r="J391" s="150" t="s">
        <v>33</v>
      </c>
      <c r="K391" s="150"/>
      <c r="L391" s="144"/>
    </row>
    <row r="392" spans="1:12" ht="12.75" hidden="1">
      <c r="A392" s="172">
        <v>1849</v>
      </c>
      <c r="B392" s="140">
        <f t="shared" si="16"/>
      </c>
      <c r="C392" s="143" t="s">
        <v>30</v>
      </c>
      <c r="D392" s="173">
        <v>88.8</v>
      </c>
      <c r="E392" s="174">
        <f t="shared" si="19"/>
        <v>100.8</v>
      </c>
      <c r="F392" s="175" t="s">
        <v>34</v>
      </c>
      <c r="G392" s="173">
        <v>6</v>
      </c>
      <c r="H392" s="143" t="s">
        <v>31</v>
      </c>
      <c r="I392" s="143"/>
      <c r="J392" s="143" t="s">
        <v>33</v>
      </c>
      <c r="K392" s="143">
        <v>5</v>
      </c>
      <c r="L392" s="144">
        <v>1849</v>
      </c>
    </row>
    <row r="393" spans="1:12" ht="12.75" hidden="1">
      <c r="A393" s="172">
        <v>2043</v>
      </c>
      <c r="B393" s="140">
        <f t="shared" si="16"/>
      </c>
      <c r="C393" s="143" t="s">
        <v>30</v>
      </c>
      <c r="D393" s="173">
        <v>88.62</v>
      </c>
      <c r="E393" s="174">
        <f t="shared" si="19"/>
        <v>92.18</v>
      </c>
      <c r="F393" s="175" t="s">
        <v>34</v>
      </c>
      <c r="G393" s="173">
        <v>1.78</v>
      </c>
      <c r="H393" s="143" t="s">
        <v>31</v>
      </c>
      <c r="I393" s="150" t="s">
        <v>77</v>
      </c>
      <c r="J393" s="150" t="s">
        <v>33</v>
      </c>
      <c r="K393" s="150"/>
      <c r="L393" s="144"/>
    </row>
    <row r="394" spans="1:12" ht="12.75" hidden="1">
      <c r="A394" s="172">
        <v>2153</v>
      </c>
      <c r="B394" s="140">
        <f t="shared" si="16"/>
      </c>
      <c r="C394" s="143" t="s">
        <v>30</v>
      </c>
      <c r="D394" s="173">
        <v>88.57</v>
      </c>
      <c r="E394" s="174">
        <f t="shared" si="19"/>
        <v>93.80999999999999</v>
      </c>
      <c r="F394" s="175" t="s">
        <v>34</v>
      </c>
      <c r="G394" s="173">
        <v>2.62</v>
      </c>
      <c r="H394" s="143" t="s">
        <v>31</v>
      </c>
      <c r="I394" s="150" t="s">
        <v>136</v>
      </c>
      <c r="J394" s="150" t="s">
        <v>33</v>
      </c>
      <c r="K394" s="150"/>
      <c r="L394" s="144"/>
    </row>
    <row r="395" spans="1:12" ht="12.75" hidden="1">
      <c r="A395" s="172">
        <v>1140</v>
      </c>
      <c r="B395" s="140">
        <f t="shared" si="16"/>
      </c>
      <c r="C395" s="143" t="s">
        <v>30</v>
      </c>
      <c r="D395" s="173">
        <v>88.5</v>
      </c>
      <c r="E395" s="174">
        <f t="shared" si="19"/>
        <v>100.5</v>
      </c>
      <c r="F395" s="175" t="s">
        <v>34</v>
      </c>
      <c r="G395" s="173">
        <v>6</v>
      </c>
      <c r="H395" s="143" t="s">
        <v>31</v>
      </c>
      <c r="I395" s="143"/>
      <c r="J395" s="143" t="s">
        <v>33</v>
      </c>
      <c r="K395" s="143">
        <v>9</v>
      </c>
      <c r="L395" s="144">
        <v>7002</v>
      </c>
    </row>
    <row r="396" spans="1:12" ht="12.75" hidden="1">
      <c r="A396" s="172">
        <v>2238</v>
      </c>
      <c r="B396" s="140">
        <f t="shared" si="16"/>
      </c>
      <c r="C396" s="143" t="s">
        <v>30</v>
      </c>
      <c r="D396" s="173">
        <v>88.49</v>
      </c>
      <c r="E396" s="174">
        <f t="shared" si="19"/>
        <v>95.55</v>
      </c>
      <c r="F396" s="175" t="s">
        <v>34</v>
      </c>
      <c r="G396" s="143">
        <v>3.53</v>
      </c>
      <c r="H396" s="143" t="s">
        <v>31</v>
      </c>
      <c r="I396" s="143" t="s">
        <v>199</v>
      </c>
      <c r="J396" s="143" t="s">
        <v>33</v>
      </c>
      <c r="K396" s="143"/>
      <c r="L396" s="144"/>
    </row>
    <row r="397" spans="1:12" ht="12.75" hidden="1">
      <c r="A397" s="172">
        <v>2341</v>
      </c>
      <c r="B397" s="140">
        <f t="shared" si="16"/>
      </c>
      <c r="C397" s="143" t="s">
        <v>30</v>
      </c>
      <c r="D397" s="173">
        <v>88.27</v>
      </c>
      <c r="E397" s="174">
        <f t="shared" si="19"/>
        <v>98.92999999999999</v>
      </c>
      <c r="F397" s="175" t="s">
        <v>34</v>
      </c>
      <c r="G397" s="143">
        <v>5.33</v>
      </c>
      <c r="H397" s="143" t="s">
        <v>31</v>
      </c>
      <c r="I397" s="143" t="s">
        <v>278</v>
      </c>
      <c r="J397" s="143" t="s">
        <v>33</v>
      </c>
      <c r="K397" s="143"/>
      <c r="L397" s="144"/>
    </row>
    <row r="398" spans="1:12" ht="12.75" hidden="1">
      <c r="A398" s="176" t="s">
        <v>690</v>
      </c>
      <c r="B398" s="140">
        <f t="shared" si="16"/>
      </c>
      <c r="C398" s="143" t="s">
        <v>30</v>
      </c>
      <c r="D398" s="177">
        <v>86.5</v>
      </c>
      <c r="E398" s="174">
        <f t="shared" si="19"/>
        <v>97.1</v>
      </c>
      <c r="F398" s="175" t="s">
        <v>34</v>
      </c>
      <c r="G398" s="177">
        <v>5.3</v>
      </c>
      <c r="H398" s="143" t="s">
        <v>31</v>
      </c>
      <c r="I398" s="150"/>
      <c r="J398" s="150" t="s">
        <v>33</v>
      </c>
      <c r="K398" s="150"/>
      <c r="L398" s="144"/>
    </row>
    <row r="399" spans="1:12" ht="12.75" hidden="1">
      <c r="A399" s="172">
        <v>6028</v>
      </c>
      <c r="B399" s="140">
        <f t="shared" si="16"/>
      </c>
      <c r="C399" s="143" t="s">
        <v>30</v>
      </c>
      <c r="D399" s="173">
        <v>86</v>
      </c>
      <c r="E399" s="174">
        <f t="shared" si="19"/>
        <v>90</v>
      </c>
      <c r="F399" s="175" t="s">
        <v>34</v>
      </c>
      <c r="G399" s="173">
        <v>2</v>
      </c>
      <c r="H399" s="143" t="s">
        <v>31</v>
      </c>
      <c r="I399" s="150"/>
      <c r="J399" s="150" t="s">
        <v>33</v>
      </c>
      <c r="K399" s="150">
        <v>10</v>
      </c>
      <c r="L399" s="144">
        <v>7101</v>
      </c>
    </row>
    <row r="400" spans="1:12" ht="12.75" hidden="1">
      <c r="A400" s="176" t="s">
        <v>625</v>
      </c>
      <c r="B400" s="140">
        <f t="shared" si="16"/>
      </c>
      <c r="C400" s="143" t="s">
        <v>30</v>
      </c>
      <c r="D400" s="177">
        <v>86</v>
      </c>
      <c r="E400" s="174">
        <f t="shared" si="19"/>
        <v>91</v>
      </c>
      <c r="F400" s="175" t="s">
        <v>34</v>
      </c>
      <c r="G400" s="177">
        <v>2.5</v>
      </c>
      <c r="H400" s="143" t="s">
        <v>31</v>
      </c>
      <c r="I400" s="150"/>
      <c r="J400" s="150" t="s">
        <v>33</v>
      </c>
      <c r="K400" s="150"/>
      <c r="L400" s="144"/>
    </row>
    <row r="401" spans="1:12" ht="12.75" hidden="1">
      <c r="A401" s="176" t="s">
        <v>902</v>
      </c>
      <c r="B401" s="140">
        <f t="shared" si="16"/>
      </c>
      <c r="C401" s="143" t="s">
        <v>30</v>
      </c>
      <c r="D401" s="177">
        <v>86</v>
      </c>
      <c r="E401" s="174">
        <f t="shared" si="19"/>
        <v>92</v>
      </c>
      <c r="F401" s="175" t="s">
        <v>34</v>
      </c>
      <c r="G401" s="177">
        <v>3</v>
      </c>
      <c r="H401" s="143" t="s">
        <v>31</v>
      </c>
      <c r="I401" s="150"/>
      <c r="J401" s="150" t="s">
        <v>33</v>
      </c>
      <c r="K401" s="150"/>
      <c r="L401" s="144"/>
    </row>
    <row r="402" spans="1:12" ht="12.75" hidden="1">
      <c r="A402" s="172" t="s">
        <v>915</v>
      </c>
      <c r="B402" s="140">
        <f t="shared" si="16"/>
      </c>
      <c r="C402" s="143" t="s">
        <v>30</v>
      </c>
      <c r="D402" s="173">
        <v>86</v>
      </c>
      <c r="E402" s="174">
        <f t="shared" si="19"/>
        <v>104.6</v>
      </c>
      <c r="F402" s="175" t="s">
        <v>34</v>
      </c>
      <c r="G402" s="173">
        <v>9.3</v>
      </c>
      <c r="H402" s="143" t="s">
        <v>916</v>
      </c>
      <c r="I402" s="143" t="s">
        <v>917</v>
      </c>
      <c r="J402" s="143" t="s">
        <v>33</v>
      </c>
      <c r="K402" s="143"/>
      <c r="L402" s="144" t="s">
        <v>918</v>
      </c>
    </row>
    <row r="403" spans="1:12" ht="12.75" hidden="1">
      <c r="A403" s="176" t="s">
        <v>928</v>
      </c>
      <c r="B403" s="140">
        <f t="shared" si="16"/>
      </c>
      <c r="C403" s="143" t="s">
        <v>30</v>
      </c>
      <c r="D403" s="177">
        <v>85.5</v>
      </c>
      <c r="E403" s="174">
        <f t="shared" si="19"/>
        <v>96.1</v>
      </c>
      <c r="F403" s="175" t="s">
        <v>34</v>
      </c>
      <c r="G403" s="177">
        <v>5.3</v>
      </c>
      <c r="H403" s="143" t="s">
        <v>927</v>
      </c>
      <c r="I403" s="150"/>
      <c r="J403" s="150" t="s">
        <v>33</v>
      </c>
      <c r="K403" s="150"/>
      <c r="L403" s="144"/>
    </row>
    <row r="404" spans="1:12" ht="12.75" hidden="1">
      <c r="A404" s="172">
        <v>2237</v>
      </c>
      <c r="B404" s="140">
        <f t="shared" si="16"/>
      </c>
      <c r="C404" s="143" t="s">
        <v>30</v>
      </c>
      <c r="D404" s="173">
        <v>85.32</v>
      </c>
      <c r="E404" s="174">
        <f t="shared" si="19"/>
        <v>92.38</v>
      </c>
      <c r="F404" s="175" t="s">
        <v>34</v>
      </c>
      <c r="G404" s="143">
        <v>3.53</v>
      </c>
      <c r="H404" s="143" t="s">
        <v>31</v>
      </c>
      <c r="I404" s="143" t="s">
        <v>198</v>
      </c>
      <c r="J404" s="143" t="s">
        <v>33</v>
      </c>
      <c r="K404" s="143"/>
      <c r="L404" s="144"/>
    </row>
    <row r="405" spans="1:12" ht="12.75" hidden="1">
      <c r="A405" s="172">
        <v>2340</v>
      </c>
      <c r="B405" s="140">
        <f t="shared" si="16"/>
      </c>
      <c r="C405" s="143" t="s">
        <v>30</v>
      </c>
      <c r="D405" s="173">
        <v>85.09</v>
      </c>
      <c r="E405" s="174">
        <f t="shared" si="19"/>
        <v>95.75</v>
      </c>
      <c r="F405" s="175" t="s">
        <v>34</v>
      </c>
      <c r="G405" s="173">
        <v>5.33</v>
      </c>
      <c r="H405" s="143" t="s">
        <v>31</v>
      </c>
      <c r="I405" s="143" t="s">
        <v>277</v>
      </c>
      <c r="J405" s="143" t="s">
        <v>33</v>
      </c>
      <c r="K405" s="143"/>
      <c r="L405" s="144"/>
    </row>
    <row r="406" spans="1:12" ht="12.75" hidden="1">
      <c r="A406" s="172">
        <v>1706</v>
      </c>
      <c r="B406" s="140">
        <f t="shared" si="16"/>
      </c>
      <c r="C406" s="143" t="s">
        <v>30</v>
      </c>
      <c r="D406" s="173">
        <v>85</v>
      </c>
      <c r="E406" s="174">
        <f t="shared" si="19"/>
        <v>91.4</v>
      </c>
      <c r="F406" s="175" t="s">
        <v>34</v>
      </c>
      <c r="G406" s="173">
        <v>3.2</v>
      </c>
      <c r="H406" s="143" t="s">
        <v>31</v>
      </c>
      <c r="I406" s="150"/>
      <c r="J406" s="150" t="s">
        <v>33</v>
      </c>
      <c r="K406" s="150">
        <v>14</v>
      </c>
      <c r="L406" s="144">
        <v>7001</v>
      </c>
    </row>
    <row r="407" spans="1:12" ht="12.75" hidden="1">
      <c r="A407" s="188">
        <v>5278</v>
      </c>
      <c r="B407" s="140">
        <f t="shared" si="16"/>
      </c>
      <c r="C407" s="189" t="s">
        <v>30</v>
      </c>
      <c r="D407" s="190">
        <v>85</v>
      </c>
      <c r="E407" s="191">
        <f t="shared" si="19"/>
        <v>91</v>
      </c>
      <c r="F407" s="192" t="s">
        <v>34</v>
      </c>
      <c r="G407" s="190">
        <v>3</v>
      </c>
      <c r="H407" s="189" t="s">
        <v>31</v>
      </c>
      <c r="I407" s="155"/>
      <c r="J407" s="155" t="s">
        <v>33</v>
      </c>
      <c r="K407" s="155">
        <v>10</v>
      </c>
      <c r="L407" s="156">
        <v>7075</v>
      </c>
    </row>
    <row r="408" spans="1:12" ht="12.75" hidden="1">
      <c r="A408" s="172">
        <v>6010</v>
      </c>
      <c r="B408" s="140">
        <f t="shared" si="16"/>
      </c>
      <c r="C408" s="143" t="s">
        <v>30</v>
      </c>
      <c r="D408" s="173">
        <v>85</v>
      </c>
      <c r="E408" s="174">
        <f t="shared" si="19"/>
        <v>90</v>
      </c>
      <c r="F408" s="175" t="s">
        <v>34</v>
      </c>
      <c r="G408" s="173">
        <v>2.5</v>
      </c>
      <c r="H408" s="143" t="s">
        <v>31</v>
      </c>
      <c r="I408" s="152"/>
      <c r="J408" s="143" t="s">
        <v>33</v>
      </c>
      <c r="K408" s="152">
        <v>9</v>
      </c>
      <c r="L408" s="144">
        <v>7085</v>
      </c>
    </row>
    <row r="409" spans="1:12" ht="12.75" hidden="1">
      <c r="A409" s="176" t="s">
        <v>641</v>
      </c>
      <c r="B409" s="140">
        <f t="shared" si="16"/>
      </c>
      <c r="C409" s="143" t="s">
        <v>30</v>
      </c>
      <c r="D409" s="177">
        <v>85</v>
      </c>
      <c r="E409" s="174">
        <f t="shared" si="19"/>
        <v>89</v>
      </c>
      <c r="F409" s="175" t="s">
        <v>34</v>
      </c>
      <c r="G409" s="177">
        <v>2</v>
      </c>
      <c r="H409" s="143" t="s">
        <v>31</v>
      </c>
      <c r="I409" s="150"/>
      <c r="J409" s="150" t="s">
        <v>33</v>
      </c>
      <c r="K409" s="150"/>
      <c r="L409" s="144"/>
    </row>
    <row r="410" spans="1:12" ht="12.75" hidden="1">
      <c r="A410" s="176" t="s">
        <v>792</v>
      </c>
      <c r="B410" s="140">
        <f t="shared" si="16"/>
      </c>
      <c r="C410" s="143" t="s">
        <v>30</v>
      </c>
      <c r="D410" s="177">
        <v>85</v>
      </c>
      <c r="E410" s="174">
        <f t="shared" si="19"/>
        <v>91</v>
      </c>
      <c r="F410" s="175" t="s">
        <v>34</v>
      </c>
      <c r="G410" s="177">
        <v>3</v>
      </c>
      <c r="H410" s="143" t="s">
        <v>31</v>
      </c>
      <c r="I410" s="150"/>
      <c r="J410" s="150" t="s">
        <v>33</v>
      </c>
      <c r="K410" s="150"/>
      <c r="L410" s="144"/>
    </row>
    <row r="411" spans="1:12" ht="12.75" hidden="1">
      <c r="A411" s="176" t="s">
        <v>794</v>
      </c>
      <c r="B411" s="140">
        <f t="shared" si="16"/>
      </c>
      <c r="C411" s="143" t="s">
        <v>30</v>
      </c>
      <c r="D411" s="177">
        <v>85</v>
      </c>
      <c r="E411" s="174">
        <f t="shared" si="19"/>
        <v>93</v>
      </c>
      <c r="F411" s="175" t="s">
        <v>34</v>
      </c>
      <c r="G411" s="177">
        <v>4</v>
      </c>
      <c r="H411" s="143" t="s">
        <v>31</v>
      </c>
      <c r="I411" s="150"/>
      <c r="J411" s="150" t="s">
        <v>33</v>
      </c>
      <c r="K411" s="150"/>
      <c r="L411" s="144"/>
    </row>
    <row r="412" spans="1:12" ht="12.75" hidden="1">
      <c r="A412" s="176" t="s">
        <v>874</v>
      </c>
      <c r="B412" s="140">
        <f t="shared" si="16"/>
      </c>
      <c r="C412" s="143" t="s">
        <v>30</v>
      </c>
      <c r="D412" s="177">
        <v>85</v>
      </c>
      <c r="E412" s="174">
        <f t="shared" si="19"/>
        <v>90</v>
      </c>
      <c r="F412" s="175" t="s">
        <v>34</v>
      </c>
      <c r="G412" s="177">
        <v>2.5</v>
      </c>
      <c r="H412" s="143" t="s">
        <v>31</v>
      </c>
      <c r="I412" s="150"/>
      <c r="J412" s="150" t="s">
        <v>33</v>
      </c>
      <c r="K412" s="150"/>
      <c r="L412" s="144"/>
    </row>
    <row r="413" spans="1:12" ht="12.75" hidden="1">
      <c r="A413" s="176" t="s">
        <v>769</v>
      </c>
      <c r="B413" s="140">
        <f t="shared" si="16"/>
      </c>
      <c r="C413" s="143" t="s">
        <v>30</v>
      </c>
      <c r="D413" s="177">
        <v>84.6</v>
      </c>
      <c r="E413" s="174">
        <f t="shared" si="19"/>
        <v>96</v>
      </c>
      <c r="F413" s="175" t="s">
        <v>34</v>
      </c>
      <c r="G413" s="177">
        <v>5.7</v>
      </c>
      <c r="H413" s="143" t="s">
        <v>31</v>
      </c>
      <c r="I413" s="150"/>
      <c r="J413" s="150" t="s">
        <v>33</v>
      </c>
      <c r="K413" s="150"/>
      <c r="L413" s="144"/>
    </row>
    <row r="414" spans="1:12" ht="12.75" hidden="1">
      <c r="A414" s="176" t="s">
        <v>837</v>
      </c>
      <c r="B414" s="140">
        <f t="shared" si="16"/>
      </c>
      <c r="C414" s="143" t="s">
        <v>30</v>
      </c>
      <c r="D414" s="177">
        <v>84</v>
      </c>
      <c r="E414" s="174">
        <f t="shared" si="19"/>
        <v>90</v>
      </c>
      <c r="F414" s="175" t="s">
        <v>34</v>
      </c>
      <c r="G414" s="177">
        <v>3</v>
      </c>
      <c r="H414" s="143" t="s">
        <v>31</v>
      </c>
      <c r="I414" s="150"/>
      <c r="J414" s="150" t="s">
        <v>33</v>
      </c>
      <c r="K414" s="150"/>
      <c r="L414" s="144"/>
    </row>
    <row r="415" spans="1:12" ht="12.75" hidden="1">
      <c r="A415" s="172">
        <v>2042</v>
      </c>
      <c r="B415" s="140">
        <f t="shared" si="16"/>
      </c>
      <c r="C415" s="143" t="s">
        <v>30</v>
      </c>
      <c r="D415" s="173">
        <v>82.27</v>
      </c>
      <c r="E415" s="174">
        <f t="shared" si="19"/>
        <v>85.83</v>
      </c>
      <c r="F415" s="175" t="s">
        <v>34</v>
      </c>
      <c r="G415" s="173">
        <v>1.78</v>
      </c>
      <c r="H415" s="143" t="s">
        <v>31</v>
      </c>
      <c r="I415" s="150" t="s">
        <v>76</v>
      </c>
      <c r="J415" s="150" t="s">
        <v>33</v>
      </c>
      <c r="K415" s="150"/>
      <c r="L415" s="144"/>
    </row>
    <row r="416" spans="1:12" ht="12.75" hidden="1">
      <c r="A416" s="172">
        <v>2152</v>
      </c>
      <c r="B416" s="140">
        <f aca="true" t="shared" si="20" ref="B416:B479">IF(G416=$D$8,IF(D416&lt;$E$21,IF(I416&lt;&gt;0,1,""),""),"")</f>
      </c>
      <c r="C416" s="143" t="s">
        <v>30</v>
      </c>
      <c r="D416" s="173">
        <v>82.22</v>
      </c>
      <c r="E416" s="174">
        <f t="shared" si="19"/>
        <v>87.46</v>
      </c>
      <c r="F416" s="175" t="s">
        <v>34</v>
      </c>
      <c r="G416" s="173">
        <v>2.62</v>
      </c>
      <c r="H416" s="143" t="s">
        <v>31</v>
      </c>
      <c r="I416" s="150" t="s">
        <v>135</v>
      </c>
      <c r="J416" s="150" t="s">
        <v>33</v>
      </c>
      <c r="K416" s="150"/>
      <c r="L416" s="144"/>
    </row>
    <row r="417" spans="1:12" ht="12.75" hidden="1">
      <c r="A417" s="172">
        <v>2236</v>
      </c>
      <c r="B417" s="140">
        <f t="shared" si="20"/>
      </c>
      <c r="C417" s="143" t="s">
        <v>30</v>
      </c>
      <c r="D417" s="173">
        <v>82.14</v>
      </c>
      <c r="E417" s="174">
        <f t="shared" si="19"/>
        <v>89.2</v>
      </c>
      <c r="F417" s="175" t="s">
        <v>34</v>
      </c>
      <c r="G417" s="143">
        <v>3.53</v>
      </c>
      <c r="H417" s="143" t="s">
        <v>31</v>
      </c>
      <c r="I417" s="143" t="s">
        <v>197</v>
      </c>
      <c r="J417" s="143" t="s">
        <v>33</v>
      </c>
      <c r="K417" s="143"/>
      <c r="L417" s="144"/>
    </row>
    <row r="418" spans="1:12" ht="12.75" hidden="1">
      <c r="A418" s="176" t="s">
        <v>781</v>
      </c>
      <c r="B418" s="140">
        <f t="shared" si="20"/>
      </c>
      <c r="C418" s="143" t="s">
        <v>30</v>
      </c>
      <c r="D418" s="177">
        <v>82</v>
      </c>
      <c r="E418" s="174">
        <f t="shared" si="19"/>
        <v>88</v>
      </c>
      <c r="F418" s="175" t="s">
        <v>34</v>
      </c>
      <c r="G418" s="177">
        <v>3</v>
      </c>
      <c r="H418" s="143" t="s">
        <v>31</v>
      </c>
      <c r="I418" s="150"/>
      <c r="J418" s="150" t="s">
        <v>33</v>
      </c>
      <c r="K418" s="150"/>
      <c r="L418" s="144"/>
    </row>
    <row r="419" spans="1:12" ht="12.75" hidden="1">
      <c r="A419" s="176" t="s">
        <v>843</v>
      </c>
      <c r="B419" s="140">
        <f t="shared" si="20"/>
      </c>
      <c r="C419" s="143" t="s">
        <v>30</v>
      </c>
      <c r="D419" s="177">
        <v>82</v>
      </c>
      <c r="E419" s="174">
        <f t="shared" si="19"/>
        <v>86</v>
      </c>
      <c r="F419" s="175" t="s">
        <v>34</v>
      </c>
      <c r="G419" s="177">
        <v>2</v>
      </c>
      <c r="H419" s="143" t="s">
        <v>31</v>
      </c>
      <c r="I419" s="150"/>
      <c r="J419" s="150" t="s">
        <v>33</v>
      </c>
      <c r="K419" s="150"/>
      <c r="L419" s="144"/>
    </row>
    <row r="420" spans="1:12" ht="12.75" hidden="1">
      <c r="A420" s="172">
        <v>2339</v>
      </c>
      <c r="B420" s="140">
        <f t="shared" si="20"/>
      </c>
      <c r="C420" s="143" t="s">
        <v>30</v>
      </c>
      <c r="D420" s="173">
        <v>81.92</v>
      </c>
      <c r="E420" s="174">
        <f t="shared" si="19"/>
        <v>92.58</v>
      </c>
      <c r="F420" s="175" t="s">
        <v>34</v>
      </c>
      <c r="G420" s="143">
        <v>5.33</v>
      </c>
      <c r="H420" s="143" t="s">
        <v>31</v>
      </c>
      <c r="I420" s="143" t="s">
        <v>276</v>
      </c>
      <c r="J420" s="143" t="s">
        <v>33</v>
      </c>
      <c r="K420" s="143"/>
      <c r="L420" s="144"/>
    </row>
    <row r="421" spans="1:12" ht="12.75" hidden="1">
      <c r="A421" s="176" t="s">
        <v>439</v>
      </c>
      <c r="B421" s="140">
        <f t="shared" si="20"/>
      </c>
      <c r="C421" s="143" t="s">
        <v>30</v>
      </c>
      <c r="D421" s="177">
        <v>81.5</v>
      </c>
      <c r="E421" s="174">
        <f t="shared" si="19"/>
        <v>88.1</v>
      </c>
      <c r="F421" s="175" t="s">
        <v>34</v>
      </c>
      <c r="G421" s="177">
        <v>3.3</v>
      </c>
      <c r="H421" s="143" t="s">
        <v>31</v>
      </c>
      <c r="I421" s="150"/>
      <c r="J421" s="150" t="s">
        <v>33</v>
      </c>
      <c r="K421" s="150"/>
      <c r="L421" s="144"/>
    </row>
    <row r="422" spans="1:12" ht="12.75" hidden="1">
      <c r="A422" s="176" t="s">
        <v>525</v>
      </c>
      <c r="B422" s="140">
        <f t="shared" si="20"/>
      </c>
      <c r="C422" s="143" t="s">
        <v>30</v>
      </c>
      <c r="D422" s="177">
        <v>81</v>
      </c>
      <c r="E422" s="174">
        <f t="shared" si="19"/>
        <v>93</v>
      </c>
      <c r="F422" s="175" t="s">
        <v>34</v>
      </c>
      <c r="G422" s="177">
        <v>6</v>
      </c>
      <c r="H422" s="143" t="s">
        <v>31</v>
      </c>
      <c r="I422" s="150"/>
      <c r="J422" s="150" t="s">
        <v>33</v>
      </c>
      <c r="K422" s="150"/>
      <c r="L422" s="144"/>
    </row>
    <row r="423" spans="1:12" ht="12.75" hidden="1">
      <c r="A423" s="172">
        <v>5546</v>
      </c>
      <c r="B423" s="140">
        <f t="shared" si="20"/>
      </c>
      <c r="C423" s="143" t="s">
        <v>30</v>
      </c>
      <c r="D423" s="173">
        <v>80</v>
      </c>
      <c r="E423" s="174">
        <f t="shared" si="19"/>
        <v>86</v>
      </c>
      <c r="F423" s="175" t="s">
        <v>34</v>
      </c>
      <c r="G423" s="173">
        <v>3</v>
      </c>
      <c r="H423" s="143" t="s">
        <v>31</v>
      </c>
      <c r="I423" s="150"/>
      <c r="J423" s="150" t="s">
        <v>33</v>
      </c>
      <c r="K423" s="150">
        <v>8</v>
      </c>
      <c r="L423" s="144">
        <v>7063</v>
      </c>
    </row>
    <row r="424" spans="1:12" ht="12.75" hidden="1">
      <c r="A424" s="172">
        <v>6003</v>
      </c>
      <c r="B424" s="140">
        <f t="shared" si="20"/>
      </c>
      <c r="C424" s="143" t="s">
        <v>30</v>
      </c>
      <c r="D424" s="173">
        <v>80</v>
      </c>
      <c r="E424" s="174">
        <f t="shared" si="19"/>
        <v>84</v>
      </c>
      <c r="F424" s="175" t="s">
        <v>34</v>
      </c>
      <c r="G424" s="173">
        <v>2</v>
      </c>
      <c r="H424" s="143" t="s">
        <v>31</v>
      </c>
      <c r="I424" s="150"/>
      <c r="J424" s="150" t="s">
        <v>33</v>
      </c>
      <c r="K424" s="150">
        <v>16</v>
      </c>
      <c r="L424" s="144">
        <v>7098</v>
      </c>
    </row>
    <row r="425" spans="1:12" ht="12.75" hidden="1">
      <c r="A425" s="172">
        <v>6024</v>
      </c>
      <c r="B425" s="140">
        <f t="shared" si="20"/>
      </c>
      <c r="C425" s="143" t="s">
        <v>30</v>
      </c>
      <c r="D425" s="173">
        <v>80</v>
      </c>
      <c r="E425" s="173">
        <f t="shared" si="19"/>
        <v>85</v>
      </c>
      <c r="F425" s="175" t="s">
        <v>34</v>
      </c>
      <c r="G425" s="173">
        <v>2.5</v>
      </c>
      <c r="H425" s="143" t="s">
        <v>384</v>
      </c>
      <c r="I425" s="143"/>
      <c r="J425" s="143" t="s">
        <v>33</v>
      </c>
      <c r="K425" s="150">
        <v>8</v>
      </c>
      <c r="L425" s="144" t="s">
        <v>421</v>
      </c>
    </row>
    <row r="426" spans="1:12" ht="12.75" hidden="1">
      <c r="A426" s="172">
        <v>6465</v>
      </c>
      <c r="B426" s="140">
        <f t="shared" si="20"/>
      </c>
      <c r="C426" s="143" t="s">
        <v>30</v>
      </c>
      <c r="D426" s="173">
        <v>80</v>
      </c>
      <c r="E426" s="173">
        <f t="shared" si="19"/>
        <v>90</v>
      </c>
      <c r="F426" s="175" t="s">
        <v>34</v>
      </c>
      <c r="G426" s="173">
        <v>5</v>
      </c>
      <c r="H426" s="143" t="s">
        <v>408</v>
      </c>
      <c r="I426" s="152" t="s">
        <v>34</v>
      </c>
      <c r="J426" s="143" t="s">
        <v>409</v>
      </c>
      <c r="K426" s="143"/>
      <c r="L426" s="144"/>
    </row>
    <row r="427" spans="1:12" ht="12.75" hidden="1">
      <c r="A427" s="176" t="s">
        <v>461</v>
      </c>
      <c r="B427" s="140">
        <f t="shared" si="20"/>
      </c>
      <c r="C427" s="143" t="s">
        <v>30</v>
      </c>
      <c r="D427" s="177">
        <v>80</v>
      </c>
      <c r="E427" s="174">
        <f aca="true" t="shared" si="21" ref="E427:E468">D427+(G427*2)</f>
        <v>86</v>
      </c>
      <c r="F427" s="175" t="s">
        <v>34</v>
      </c>
      <c r="G427" s="177">
        <v>3</v>
      </c>
      <c r="H427" s="143" t="s">
        <v>31</v>
      </c>
      <c r="I427" s="150"/>
      <c r="J427" s="150" t="s">
        <v>33</v>
      </c>
      <c r="K427" s="150"/>
      <c r="L427" s="144"/>
    </row>
    <row r="428" spans="1:12" ht="12.75" hidden="1">
      <c r="A428" s="176" t="s">
        <v>476</v>
      </c>
      <c r="B428" s="140">
        <f t="shared" si="20"/>
      </c>
      <c r="C428" s="143" t="s">
        <v>30</v>
      </c>
      <c r="D428" s="177">
        <v>80</v>
      </c>
      <c r="E428" s="174">
        <f t="shared" si="21"/>
        <v>84</v>
      </c>
      <c r="F428" s="175" t="s">
        <v>34</v>
      </c>
      <c r="G428" s="177">
        <v>2</v>
      </c>
      <c r="H428" s="143" t="s">
        <v>31</v>
      </c>
      <c r="I428" s="150"/>
      <c r="J428" s="150" t="s">
        <v>33</v>
      </c>
      <c r="K428" s="150"/>
      <c r="L428" s="144"/>
    </row>
    <row r="429" spans="1:12" ht="12.75" hidden="1">
      <c r="A429" s="176" t="s">
        <v>693</v>
      </c>
      <c r="B429" s="140">
        <f t="shared" si="20"/>
      </c>
      <c r="C429" s="143" t="s">
        <v>30</v>
      </c>
      <c r="D429" s="177">
        <v>80</v>
      </c>
      <c r="E429" s="174">
        <f t="shared" si="21"/>
        <v>87.6</v>
      </c>
      <c r="F429" s="175" t="s">
        <v>34</v>
      </c>
      <c r="G429" s="177">
        <v>3.8</v>
      </c>
      <c r="H429" s="143" t="s">
        <v>31</v>
      </c>
      <c r="I429" s="150"/>
      <c r="J429" s="150" t="s">
        <v>33</v>
      </c>
      <c r="K429" s="150"/>
      <c r="L429" s="144"/>
    </row>
    <row r="430" spans="1:12" ht="12.75" hidden="1">
      <c r="A430" s="176" t="s">
        <v>721</v>
      </c>
      <c r="B430" s="140">
        <f t="shared" si="20"/>
      </c>
      <c r="C430" s="143" t="s">
        <v>30</v>
      </c>
      <c r="D430" s="177">
        <v>80</v>
      </c>
      <c r="E430" s="174">
        <f t="shared" si="21"/>
        <v>92.6</v>
      </c>
      <c r="F430" s="175" t="s">
        <v>34</v>
      </c>
      <c r="G430" s="177">
        <v>6.3</v>
      </c>
      <c r="H430" s="143" t="s">
        <v>31</v>
      </c>
      <c r="I430" s="150"/>
      <c r="J430" s="150" t="s">
        <v>33</v>
      </c>
      <c r="K430" s="150"/>
      <c r="L430" s="144"/>
    </row>
    <row r="431" spans="1:12" ht="12.75" hidden="1">
      <c r="A431" s="172">
        <v>5974</v>
      </c>
      <c r="B431" s="140">
        <f t="shared" si="20"/>
      </c>
      <c r="C431" s="143" t="s">
        <v>30</v>
      </c>
      <c r="D431" s="173">
        <v>79</v>
      </c>
      <c r="E431" s="174">
        <f t="shared" si="21"/>
        <v>82.6</v>
      </c>
      <c r="F431" s="175" t="s">
        <v>34</v>
      </c>
      <c r="G431" s="173">
        <v>1.8</v>
      </c>
      <c r="H431" s="143" t="s">
        <v>31</v>
      </c>
      <c r="I431" s="150"/>
      <c r="J431" s="150" t="s">
        <v>33</v>
      </c>
      <c r="K431" s="150">
        <v>8</v>
      </c>
      <c r="L431" s="144" t="s">
        <v>414</v>
      </c>
    </row>
    <row r="432" spans="1:12" ht="12.75" hidden="1">
      <c r="A432" s="176" t="s">
        <v>469</v>
      </c>
      <c r="B432" s="140">
        <f t="shared" si="20"/>
      </c>
      <c r="C432" s="143" t="s">
        <v>30</v>
      </c>
      <c r="D432" s="177">
        <v>79</v>
      </c>
      <c r="E432" s="174">
        <f t="shared" si="21"/>
        <v>90.4</v>
      </c>
      <c r="F432" s="175" t="s">
        <v>34</v>
      </c>
      <c r="G432" s="177">
        <v>5.7</v>
      </c>
      <c r="H432" s="143" t="s">
        <v>31</v>
      </c>
      <c r="I432" s="150"/>
      <c r="J432" s="150" t="s">
        <v>33</v>
      </c>
      <c r="K432" s="150"/>
      <c r="L432" s="144"/>
    </row>
    <row r="433" spans="1:12" ht="12.75" hidden="1">
      <c r="A433" s="176" t="s">
        <v>779</v>
      </c>
      <c r="B433" s="140">
        <f t="shared" si="20"/>
      </c>
      <c r="C433" s="143" t="s">
        <v>30</v>
      </c>
      <c r="D433" s="177">
        <v>79</v>
      </c>
      <c r="E433" s="174">
        <f t="shared" si="21"/>
        <v>87</v>
      </c>
      <c r="F433" s="175" t="s">
        <v>34</v>
      </c>
      <c r="G433" s="177">
        <v>4</v>
      </c>
      <c r="H433" s="143" t="s">
        <v>31</v>
      </c>
      <c r="I433" s="150"/>
      <c r="J433" s="150" t="s">
        <v>33</v>
      </c>
      <c r="K433" s="150"/>
      <c r="L433" s="144"/>
    </row>
    <row r="434" spans="1:12" ht="12.75" hidden="1">
      <c r="A434" s="172">
        <v>2235</v>
      </c>
      <c r="B434" s="140">
        <f t="shared" si="20"/>
      </c>
      <c r="C434" s="143" t="s">
        <v>30</v>
      </c>
      <c r="D434" s="173">
        <v>78.97</v>
      </c>
      <c r="E434" s="174">
        <f t="shared" si="21"/>
        <v>86.03</v>
      </c>
      <c r="F434" s="175" t="s">
        <v>34</v>
      </c>
      <c r="G434" s="143">
        <v>3.53</v>
      </c>
      <c r="H434" s="143" t="s">
        <v>31</v>
      </c>
      <c r="I434" s="143" t="s">
        <v>196</v>
      </c>
      <c r="J434" s="143" t="s">
        <v>33</v>
      </c>
      <c r="K434" s="143"/>
      <c r="L434" s="144"/>
    </row>
    <row r="435" spans="1:12" ht="12.75" hidden="1">
      <c r="A435" s="172">
        <v>5542</v>
      </c>
      <c r="B435" s="140">
        <f t="shared" si="20"/>
      </c>
      <c r="C435" s="143" t="s">
        <v>30</v>
      </c>
      <c r="D435" s="173">
        <v>78.9</v>
      </c>
      <c r="E435" s="174">
        <f t="shared" si="21"/>
        <v>90.30000000000001</v>
      </c>
      <c r="F435" s="175" t="s">
        <v>34</v>
      </c>
      <c r="G435" s="173">
        <v>5.7</v>
      </c>
      <c r="H435" s="143" t="s">
        <v>31</v>
      </c>
      <c r="I435" s="143"/>
      <c r="J435" s="143" t="s">
        <v>33</v>
      </c>
      <c r="K435" s="143">
        <v>5</v>
      </c>
      <c r="L435" s="144">
        <v>7080</v>
      </c>
    </row>
    <row r="436" spans="1:12" ht="12.75" hidden="1">
      <c r="A436" s="172">
        <v>5542</v>
      </c>
      <c r="B436" s="140">
        <f t="shared" si="20"/>
      </c>
      <c r="C436" s="143" t="s">
        <v>30</v>
      </c>
      <c r="D436" s="173">
        <v>78.9</v>
      </c>
      <c r="E436" s="174">
        <f t="shared" si="21"/>
        <v>90.30000000000001</v>
      </c>
      <c r="F436" s="175" t="s">
        <v>34</v>
      </c>
      <c r="G436" s="173">
        <v>5.7</v>
      </c>
      <c r="H436" s="143" t="s">
        <v>31</v>
      </c>
      <c r="I436" s="143"/>
      <c r="J436" s="143" t="s">
        <v>33</v>
      </c>
      <c r="K436" s="143">
        <v>10</v>
      </c>
      <c r="L436" s="144">
        <v>7088</v>
      </c>
    </row>
    <row r="437" spans="1:12" ht="12.75" hidden="1">
      <c r="A437" s="172">
        <v>2338</v>
      </c>
      <c r="B437" s="140">
        <f t="shared" si="20"/>
      </c>
      <c r="C437" s="143" t="s">
        <v>30</v>
      </c>
      <c r="D437" s="173">
        <v>78.74</v>
      </c>
      <c r="E437" s="174">
        <f t="shared" si="21"/>
        <v>89.39999999999999</v>
      </c>
      <c r="F437" s="175" t="s">
        <v>34</v>
      </c>
      <c r="G437" s="143">
        <v>5.33</v>
      </c>
      <c r="H437" s="143" t="s">
        <v>31</v>
      </c>
      <c r="I437" s="143" t="s">
        <v>275</v>
      </c>
      <c r="J437" s="143" t="s">
        <v>33</v>
      </c>
      <c r="K437" s="143"/>
      <c r="L437" s="144"/>
    </row>
    <row r="438" spans="1:12" ht="12.75" hidden="1">
      <c r="A438" s="176" t="s">
        <v>537</v>
      </c>
      <c r="B438" s="140">
        <f t="shared" si="20"/>
      </c>
      <c r="C438" s="143" t="s">
        <v>30</v>
      </c>
      <c r="D438" s="177">
        <v>78</v>
      </c>
      <c r="E438" s="174">
        <f t="shared" si="21"/>
        <v>82</v>
      </c>
      <c r="F438" s="175" t="s">
        <v>34</v>
      </c>
      <c r="G438" s="177">
        <v>2</v>
      </c>
      <c r="H438" s="143" t="s">
        <v>31</v>
      </c>
      <c r="I438" s="150"/>
      <c r="J438" s="150" t="s">
        <v>33</v>
      </c>
      <c r="K438" s="150"/>
      <c r="L438" s="144"/>
    </row>
    <row r="439" spans="1:12" ht="12.75" hidden="1">
      <c r="A439" s="176" t="s">
        <v>674</v>
      </c>
      <c r="B439" s="140">
        <f t="shared" si="20"/>
      </c>
      <c r="C439" s="143" t="s">
        <v>30</v>
      </c>
      <c r="D439" s="177">
        <v>78</v>
      </c>
      <c r="E439" s="174">
        <f t="shared" si="21"/>
        <v>84</v>
      </c>
      <c r="F439" s="175" t="s">
        <v>34</v>
      </c>
      <c r="G439" s="177">
        <v>3</v>
      </c>
      <c r="H439" s="143" t="s">
        <v>31</v>
      </c>
      <c r="I439" s="150"/>
      <c r="J439" s="150" t="s">
        <v>33</v>
      </c>
      <c r="K439" s="150"/>
      <c r="L439" s="144"/>
    </row>
    <row r="440" spans="1:12" ht="12.75" hidden="1">
      <c r="A440" s="176" t="s">
        <v>926</v>
      </c>
      <c r="B440" s="140">
        <f t="shared" si="20"/>
      </c>
      <c r="C440" s="143" t="s">
        <v>30</v>
      </c>
      <c r="D440" s="177">
        <v>78</v>
      </c>
      <c r="E440" s="174">
        <f t="shared" si="21"/>
        <v>84</v>
      </c>
      <c r="F440" s="175" t="s">
        <v>34</v>
      </c>
      <c r="G440" s="177">
        <v>3</v>
      </c>
      <c r="H440" s="143" t="s">
        <v>927</v>
      </c>
      <c r="I440" s="150"/>
      <c r="J440" s="150" t="s">
        <v>33</v>
      </c>
      <c r="K440" s="150"/>
      <c r="L440" s="144"/>
    </row>
    <row r="441" spans="1:12" ht="12.75" hidden="1">
      <c r="A441" s="172">
        <v>5405</v>
      </c>
      <c r="B441" s="140">
        <f t="shared" si="20"/>
      </c>
      <c r="C441" s="143" t="s">
        <v>30</v>
      </c>
      <c r="D441" s="173">
        <v>77</v>
      </c>
      <c r="E441" s="174">
        <f t="shared" si="21"/>
        <v>83</v>
      </c>
      <c r="F441" s="175" t="s">
        <v>34</v>
      </c>
      <c r="G441" s="173">
        <v>3</v>
      </c>
      <c r="H441" s="143" t="s">
        <v>31</v>
      </c>
      <c r="I441" s="150"/>
      <c r="J441" s="150" t="s">
        <v>33</v>
      </c>
      <c r="K441" s="150">
        <v>12</v>
      </c>
      <c r="L441" s="144">
        <v>7245</v>
      </c>
    </row>
    <row r="442" spans="1:12" ht="12.75" hidden="1">
      <c r="A442" s="176" t="s">
        <v>717</v>
      </c>
      <c r="B442" s="140">
        <f t="shared" si="20"/>
      </c>
      <c r="C442" s="143" t="s">
        <v>30</v>
      </c>
      <c r="D442" s="177">
        <v>77</v>
      </c>
      <c r="E442" s="174">
        <f t="shared" si="21"/>
        <v>84</v>
      </c>
      <c r="F442" s="175" t="s">
        <v>34</v>
      </c>
      <c r="G442" s="177">
        <v>3.5</v>
      </c>
      <c r="H442" s="143" t="s">
        <v>31</v>
      </c>
      <c r="I442" s="150"/>
      <c r="J442" s="150" t="s">
        <v>33</v>
      </c>
      <c r="K442" s="150"/>
      <c r="L442" s="144"/>
    </row>
    <row r="443" spans="1:12" ht="12.75" hidden="1">
      <c r="A443" s="176" t="s">
        <v>876</v>
      </c>
      <c r="B443" s="140">
        <f t="shared" si="20"/>
      </c>
      <c r="C443" s="143" t="s">
        <v>30</v>
      </c>
      <c r="D443" s="177">
        <v>77</v>
      </c>
      <c r="E443" s="174">
        <f t="shared" si="21"/>
        <v>88.4</v>
      </c>
      <c r="F443" s="175" t="s">
        <v>34</v>
      </c>
      <c r="G443" s="177">
        <v>5.7</v>
      </c>
      <c r="H443" s="143" t="s">
        <v>31</v>
      </c>
      <c r="I443" s="150"/>
      <c r="J443" s="150" t="s">
        <v>33</v>
      </c>
      <c r="K443" s="150"/>
      <c r="L443" s="144"/>
    </row>
    <row r="444" spans="1:12" ht="12.75" hidden="1">
      <c r="A444" s="172">
        <v>9480</v>
      </c>
      <c r="B444" s="140">
        <f t="shared" si="20"/>
      </c>
      <c r="C444" s="143" t="s">
        <v>30</v>
      </c>
      <c r="D444" s="173">
        <v>76</v>
      </c>
      <c r="E444" s="174">
        <f t="shared" si="21"/>
        <v>80</v>
      </c>
      <c r="F444" s="175" t="s">
        <v>34</v>
      </c>
      <c r="G444" s="173">
        <v>2</v>
      </c>
      <c r="H444" s="143" t="s">
        <v>31</v>
      </c>
      <c r="I444" s="150"/>
      <c r="J444" s="150" t="s">
        <v>33</v>
      </c>
      <c r="K444" s="150"/>
      <c r="L444" s="144"/>
    </row>
    <row r="445" spans="1:12" ht="12.75" hidden="1">
      <c r="A445" s="181" t="s">
        <v>544</v>
      </c>
      <c r="B445" s="140">
        <f t="shared" si="20"/>
      </c>
      <c r="C445" s="143" t="s">
        <v>30</v>
      </c>
      <c r="D445" s="182">
        <v>76</v>
      </c>
      <c r="E445" s="174">
        <f t="shared" si="21"/>
        <v>82</v>
      </c>
      <c r="F445" s="175" t="s">
        <v>34</v>
      </c>
      <c r="G445" s="182">
        <v>3</v>
      </c>
      <c r="H445" s="143" t="s">
        <v>31</v>
      </c>
      <c r="I445" s="150"/>
      <c r="J445" s="150" t="s">
        <v>33</v>
      </c>
      <c r="K445" s="150"/>
      <c r="L445" s="144"/>
    </row>
    <row r="446" spans="1:12" ht="12.75" hidden="1">
      <c r="A446" s="176" t="s">
        <v>681</v>
      </c>
      <c r="B446" s="140">
        <f t="shared" si="20"/>
      </c>
      <c r="C446" s="143" t="s">
        <v>30</v>
      </c>
      <c r="D446" s="177">
        <v>76</v>
      </c>
      <c r="E446" s="174">
        <f t="shared" si="21"/>
        <v>84</v>
      </c>
      <c r="F446" s="175" t="s">
        <v>34</v>
      </c>
      <c r="G446" s="177">
        <v>4</v>
      </c>
      <c r="H446" s="143" t="s">
        <v>31</v>
      </c>
      <c r="I446" s="150"/>
      <c r="J446" s="150" t="s">
        <v>33</v>
      </c>
      <c r="K446" s="150"/>
      <c r="L446" s="144"/>
    </row>
    <row r="447" spans="1:12" ht="12.75" hidden="1">
      <c r="A447" s="172">
        <v>2041</v>
      </c>
      <c r="B447" s="140">
        <f t="shared" si="20"/>
      </c>
      <c r="C447" s="143" t="s">
        <v>30</v>
      </c>
      <c r="D447" s="173">
        <v>75.92</v>
      </c>
      <c r="E447" s="174">
        <f t="shared" si="21"/>
        <v>79.48</v>
      </c>
      <c r="F447" s="175" t="s">
        <v>34</v>
      </c>
      <c r="G447" s="173">
        <v>1.78</v>
      </c>
      <c r="H447" s="143" t="s">
        <v>31</v>
      </c>
      <c r="I447" s="150" t="s">
        <v>75</v>
      </c>
      <c r="J447" s="150" t="s">
        <v>33</v>
      </c>
      <c r="K447" s="150"/>
      <c r="L447" s="144"/>
    </row>
    <row r="448" spans="1:12" ht="12.75" hidden="1">
      <c r="A448" s="172">
        <v>2151</v>
      </c>
      <c r="B448" s="140">
        <f t="shared" si="20"/>
      </c>
      <c r="C448" s="143" t="s">
        <v>30</v>
      </c>
      <c r="D448" s="173">
        <v>75.87</v>
      </c>
      <c r="E448" s="174">
        <f t="shared" si="21"/>
        <v>81.11</v>
      </c>
      <c r="F448" s="175" t="s">
        <v>34</v>
      </c>
      <c r="G448" s="173">
        <v>2.62</v>
      </c>
      <c r="H448" s="143" t="s">
        <v>31</v>
      </c>
      <c r="I448" s="143" t="s">
        <v>134</v>
      </c>
      <c r="J448" s="150" t="s">
        <v>33</v>
      </c>
      <c r="K448" s="143"/>
      <c r="L448" s="144"/>
    </row>
    <row r="449" spans="1:12" ht="12.75" hidden="1">
      <c r="A449" s="172">
        <v>1753</v>
      </c>
      <c r="B449" s="140">
        <f t="shared" si="20"/>
      </c>
      <c r="C449" s="143" t="s">
        <v>30</v>
      </c>
      <c r="D449" s="173">
        <v>75.8</v>
      </c>
      <c r="E449" s="174">
        <f t="shared" si="21"/>
        <v>87.8</v>
      </c>
      <c r="F449" s="175" t="s">
        <v>34</v>
      </c>
      <c r="G449" s="173">
        <v>6</v>
      </c>
      <c r="H449" s="143" t="s">
        <v>31</v>
      </c>
      <c r="I449" s="150"/>
      <c r="J449" s="150" t="s">
        <v>33</v>
      </c>
      <c r="K449" s="150">
        <v>8</v>
      </c>
      <c r="L449" s="144">
        <v>7007</v>
      </c>
    </row>
    <row r="450" spans="1:12" ht="12.75" hidden="1">
      <c r="A450" s="172">
        <v>2234</v>
      </c>
      <c r="B450" s="140">
        <f t="shared" si="20"/>
      </c>
      <c r="C450" s="143" t="s">
        <v>30</v>
      </c>
      <c r="D450" s="173">
        <v>75.79</v>
      </c>
      <c r="E450" s="174">
        <f t="shared" si="21"/>
        <v>82.85000000000001</v>
      </c>
      <c r="F450" s="175" t="s">
        <v>34</v>
      </c>
      <c r="G450" s="143">
        <v>3.53</v>
      </c>
      <c r="H450" s="143" t="s">
        <v>31</v>
      </c>
      <c r="I450" s="143" t="s">
        <v>195</v>
      </c>
      <c r="J450" s="143" t="s">
        <v>33</v>
      </c>
      <c r="K450" s="143"/>
      <c r="L450" s="144"/>
    </row>
    <row r="451" spans="1:12" ht="12.75" hidden="1">
      <c r="A451" s="172">
        <v>2337</v>
      </c>
      <c r="B451" s="140">
        <f t="shared" si="20"/>
      </c>
      <c r="C451" s="143" t="s">
        <v>30</v>
      </c>
      <c r="D451" s="173">
        <v>75.57</v>
      </c>
      <c r="E451" s="174">
        <f t="shared" si="21"/>
        <v>86.22999999999999</v>
      </c>
      <c r="F451" s="175" t="s">
        <v>34</v>
      </c>
      <c r="G451" s="143">
        <v>5.33</v>
      </c>
      <c r="H451" s="143" t="s">
        <v>31</v>
      </c>
      <c r="I451" s="143" t="s">
        <v>274</v>
      </c>
      <c r="J451" s="143" t="s">
        <v>33</v>
      </c>
      <c r="K451" s="143"/>
      <c r="L451" s="144"/>
    </row>
    <row r="452" spans="1:12" ht="12.75" hidden="1">
      <c r="A452" s="172">
        <v>5189</v>
      </c>
      <c r="B452" s="140">
        <f t="shared" si="20"/>
      </c>
      <c r="C452" s="143" t="s">
        <v>30</v>
      </c>
      <c r="D452" s="173">
        <v>75</v>
      </c>
      <c r="E452" s="174">
        <f t="shared" si="21"/>
        <v>81</v>
      </c>
      <c r="F452" s="175" t="s">
        <v>34</v>
      </c>
      <c r="G452" s="173">
        <v>3</v>
      </c>
      <c r="H452" s="143" t="s">
        <v>31</v>
      </c>
      <c r="I452" s="150"/>
      <c r="J452" s="150" t="s">
        <v>33</v>
      </c>
      <c r="K452" s="150">
        <v>12</v>
      </c>
      <c r="L452" s="144">
        <v>7137</v>
      </c>
    </row>
    <row r="453" spans="1:12" ht="12.75" hidden="1">
      <c r="A453" s="176" t="s">
        <v>440</v>
      </c>
      <c r="B453" s="140">
        <f t="shared" si="20"/>
      </c>
      <c r="C453" s="143" t="s">
        <v>30</v>
      </c>
      <c r="D453" s="177">
        <v>75</v>
      </c>
      <c r="E453" s="174">
        <f t="shared" si="21"/>
        <v>86.4</v>
      </c>
      <c r="F453" s="175" t="s">
        <v>34</v>
      </c>
      <c r="G453" s="177">
        <v>5.7</v>
      </c>
      <c r="H453" s="143" t="s">
        <v>31</v>
      </c>
      <c r="I453" s="150"/>
      <c r="J453" s="150" t="s">
        <v>33</v>
      </c>
      <c r="K453" s="150"/>
      <c r="L453" s="144"/>
    </row>
    <row r="454" spans="1:12" ht="12.75" hidden="1">
      <c r="A454" s="176" t="s">
        <v>481</v>
      </c>
      <c r="B454" s="140">
        <f t="shared" si="20"/>
      </c>
      <c r="C454" s="143" t="s">
        <v>30</v>
      </c>
      <c r="D454" s="177">
        <v>75</v>
      </c>
      <c r="E454" s="174">
        <f t="shared" si="21"/>
        <v>81</v>
      </c>
      <c r="F454" s="175" t="s">
        <v>34</v>
      </c>
      <c r="G454" s="177">
        <v>3</v>
      </c>
      <c r="H454" s="143" t="s">
        <v>31</v>
      </c>
      <c r="I454" s="150"/>
      <c r="J454" s="150" t="s">
        <v>33</v>
      </c>
      <c r="K454" s="150"/>
      <c r="L454" s="144"/>
    </row>
    <row r="455" spans="1:12" ht="12.75" hidden="1">
      <c r="A455" s="176" t="s">
        <v>812</v>
      </c>
      <c r="B455" s="140">
        <f t="shared" si="20"/>
      </c>
      <c r="C455" s="143" t="s">
        <v>30</v>
      </c>
      <c r="D455" s="177">
        <v>75</v>
      </c>
      <c r="E455" s="174">
        <f t="shared" si="21"/>
        <v>83</v>
      </c>
      <c r="F455" s="175" t="s">
        <v>34</v>
      </c>
      <c r="G455" s="177">
        <v>4</v>
      </c>
      <c r="H455" s="143" t="s">
        <v>31</v>
      </c>
      <c r="I455" s="150"/>
      <c r="J455" s="150" t="s">
        <v>33</v>
      </c>
      <c r="K455" s="150"/>
      <c r="L455" s="144"/>
    </row>
    <row r="456" spans="1:12" ht="12.75" hidden="1">
      <c r="A456" s="176" t="s">
        <v>627</v>
      </c>
      <c r="B456" s="140">
        <f t="shared" si="20"/>
      </c>
      <c r="C456" s="143" t="s">
        <v>30</v>
      </c>
      <c r="D456" s="177">
        <v>74.2</v>
      </c>
      <c r="E456" s="174">
        <f t="shared" si="21"/>
        <v>85.60000000000001</v>
      </c>
      <c r="F456" s="175" t="s">
        <v>34</v>
      </c>
      <c r="G456" s="177">
        <v>5.7</v>
      </c>
      <c r="H456" s="143" t="s">
        <v>31</v>
      </c>
      <c r="I456" s="150"/>
      <c r="J456" s="150" t="s">
        <v>33</v>
      </c>
      <c r="K456" s="150"/>
      <c r="L456" s="144"/>
    </row>
    <row r="457" spans="1:12" ht="12.75" hidden="1">
      <c r="A457" s="172">
        <v>5232</v>
      </c>
      <c r="B457" s="140">
        <f t="shared" si="20"/>
      </c>
      <c r="C457" s="143" t="s">
        <v>30</v>
      </c>
      <c r="D457" s="173">
        <v>74</v>
      </c>
      <c r="E457" s="174">
        <f t="shared" si="21"/>
        <v>80</v>
      </c>
      <c r="F457" s="175" t="s">
        <v>34</v>
      </c>
      <c r="G457" s="173">
        <v>3</v>
      </c>
      <c r="H457" s="143" t="s">
        <v>31</v>
      </c>
      <c r="I457" s="150"/>
      <c r="J457" s="150" t="s">
        <v>33</v>
      </c>
      <c r="K457" s="150">
        <v>9</v>
      </c>
      <c r="L457" s="144">
        <v>7015</v>
      </c>
    </row>
    <row r="458" spans="1:12" ht="89.25" hidden="1">
      <c r="A458" s="176">
        <v>9104</v>
      </c>
      <c r="B458" s="140">
        <f t="shared" si="20"/>
      </c>
      <c r="C458" s="143" t="s">
        <v>30</v>
      </c>
      <c r="D458" s="177">
        <v>74</v>
      </c>
      <c r="E458" s="174">
        <f t="shared" si="21"/>
        <v>78</v>
      </c>
      <c r="F458" s="175" t="s">
        <v>34</v>
      </c>
      <c r="G458" s="177">
        <v>2</v>
      </c>
      <c r="H458" s="143" t="s">
        <v>31</v>
      </c>
      <c r="I458" s="150"/>
      <c r="J458" s="150" t="s">
        <v>33</v>
      </c>
      <c r="K458" s="150" t="s">
        <v>429</v>
      </c>
      <c r="L458" s="144"/>
    </row>
    <row r="459" spans="1:12" ht="12.75" hidden="1">
      <c r="A459" s="176" t="s">
        <v>447</v>
      </c>
      <c r="B459" s="140">
        <f t="shared" si="20"/>
      </c>
      <c r="C459" s="143" t="s">
        <v>30</v>
      </c>
      <c r="D459" s="177">
        <v>73</v>
      </c>
      <c r="E459" s="174">
        <f t="shared" si="21"/>
        <v>79</v>
      </c>
      <c r="F459" s="175" t="s">
        <v>34</v>
      </c>
      <c r="G459" s="177">
        <v>3</v>
      </c>
      <c r="H459" s="143" t="s">
        <v>31</v>
      </c>
      <c r="I459" s="150"/>
      <c r="J459" s="150" t="s">
        <v>33</v>
      </c>
      <c r="K459" s="150"/>
      <c r="L459" s="144"/>
    </row>
    <row r="460" spans="1:12" ht="12.75" hidden="1">
      <c r="A460" s="172">
        <v>2040</v>
      </c>
      <c r="B460" s="140">
        <f t="shared" si="20"/>
      </c>
      <c r="C460" s="143" t="s">
        <v>30</v>
      </c>
      <c r="D460" s="173">
        <v>72.75</v>
      </c>
      <c r="E460" s="174">
        <f t="shared" si="21"/>
        <v>76.31</v>
      </c>
      <c r="F460" s="175" t="s">
        <v>34</v>
      </c>
      <c r="G460" s="173">
        <v>1.78</v>
      </c>
      <c r="H460" s="143" t="s">
        <v>31</v>
      </c>
      <c r="I460" s="150" t="s">
        <v>74</v>
      </c>
      <c r="J460" s="150" t="s">
        <v>33</v>
      </c>
      <c r="K460" s="150"/>
      <c r="L460" s="144"/>
    </row>
    <row r="461" spans="1:12" ht="12.75" hidden="1">
      <c r="A461" s="172">
        <v>2150</v>
      </c>
      <c r="B461" s="140">
        <f t="shared" si="20"/>
      </c>
      <c r="C461" s="143" t="s">
        <v>30</v>
      </c>
      <c r="D461" s="173">
        <v>72.69</v>
      </c>
      <c r="E461" s="174">
        <f t="shared" si="21"/>
        <v>77.92999999999999</v>
      </c>
      <c r="F461" s="175" t="s">
        <v>34</v>
      </c>
      <c r="G461" s="173">
        <v>2.62</v>
      </c>
      <c r="H461" s="143" t="s">
        <v>31</v>
      </c>
      <c r="I461" s="150" t="s">
        <v>133</v>
      </c>
      <c r="J461" s="150" t="s">
        <v>33</v>
      </c>
      <c r="K461" s="150"/>
      <c r="L461" s="144"/>
    </row>
    <row r="462" spans="1:12" ht="12.75" hidden="1">
      <c r="A462" s="172">
        <v>2233</v>
      </c>
      <c r="B462" s="140">
        <f t="shared" si="20"/>
      </c>
      <c r="C462" s="143" t="s">
        <v>30</v>
      </c>
      <c r="D462" s="173">
        <v>72.62</v>
      </c>
      <c r="E462" s="174">
        <f t="shared" si="21"/>
        <v>79.68</v>
      </c>
      <c r="F462" s="175" t="s">
        <v>34</v>
      </c>
      <c r="G462" s="143">
        <v>3.53</v>
      </c>
      <c r="H462" s="143" t="s">
        <v>31</v>
      </c>
      <c r="I462" s="143" t="s">
        <v>194</v>
      </c>
      <c r="J462" s="143" t="s">
        <v>33</v>
      </c>
      <c r="K462" s="143"/>
      <c r="L462" s="144"/>
    </row>
    <row r="463" spans="1:12" ht="12.75" hidden="1">
      <c r="A463" s="172">
        <v>2336</v>
      </c>
      <c r="B463" s="140">
        <f t="shared" si="20"/>
      </c>
      <c r="C463" s="143" t="s">
        <v>30</v>
      </c>
      <c r="D463" s="173">
        <v>72.39</v>
      </c>
      <c r="E463" s="174">
        <f t="shared" si="21"/>
        <v>83.05</v>
      </c>
      <c r="F463" s="175" t="s">
        <v>34</v>
      </c>
      <c r="G463" s="143">
        <v>5.33</v>
      </c>
      <c r="H463" s="143" t="s">
        <v>31</v>
      </c>
      <c r="I463" s="143" t="s">
        <v>273</v>
      </c>
      <c r="J463" s="143" t="s">
        <v>33</v>
      </c>
      <c r="K463" s="143"/>
      <c r="L463" s="144"/>
    </row>
    <row r="464" spans="1:12" ht="12.75" hidden="1">
      <c r="A464" s="172">
        <v>6023</v>
      </c>
      <c r="B464" s="140">
        <f t="shared" si="20"/>
      </c>
      <c r="C464" s="143" t="s">
        <v>30</v>
      </c>
      <c r="D464" s="173">
        <v>72</v>
      </c>
      <c r="E464" s="174">
        <f t="shared" si="21"/>
        <v>77</v>
      </c>
      <c r="F464" s="175" t="s">
        <v>34</v>
      </c>
      <c r="G464" s="173">
        <v>2.5</v>
      </c>
      <c r="H464" s="143" t="s">
        <v>31</v>
      </c>
      <c r="I464" s="150"/>
      <c r="J464" s="150" t="s">
        <v>33</v>
      </c>
      <c r="K464" s="150">
        <v>5</v>
      </c>
      <c r="L464" s="144">
        <v>7290</v>
      </c>
    </row>
    <row r="465" spans="1:12" ht="12.75" hidden="1">
      <c r="A465" s="176" t="s">
        <v>576</v>
      </c>
      <c r="B465" s="140">
        <f t="shared" si="20"/>
      </c>
      <c r="C465" s="143" t="s">
        <v>30</v>
      </c>
      <c r="D465" s="177">
        <v>72</v>
      </c>
      <c r="E465" s="174">
        <f t="shared" si="21"/>
        <v>77</v>
      </c>
      <c r="F465" s="175" t="s">
        <v>34</v>
      </c>
      <c r="G465" s="177">
        <v>2.5</v>
      </c>
      <c r="H465" s="143" t="s">
        <v>31</v>
      </c>
      <c r="I465" s="150"/>
      <c r="J465" s="150" t="s">
        <v>33</v>
      </c>
      <c r="K465" s="150"/>
      <c r="L465" s="144"/>
    </row>
    <row r="466" spans="1:12" ht="12.75" hidden="1">
      <c r="A466" s="176" t="s">
        <v>588</v>
      </c>
      <c r="B466" s="140">
        <f t="shared" si="20"/>
      </c>
      <c r="C466" s="143" t="s">
        <v>30</v>
      </c>
      <c r="D466" s="177">
        <v>71.5</v>
      </c>
      <c r="E466" s="174">
        <f t="shared" si="21"/>
        <v>74.5</v>
      </c>
      <c r="F466" s="175" t="s">
        <v>34</v>
      </c>
      <c r="G466" s="177">
        <v>1.5</v>
      </c>
      <c r="H466" s="143" t="s">
        <v>31</v>
      </c>
      <c r="I466" s="150"/>
      <c r="J466" s="150" t="s">
        <v>33</v>
      </c>
      <c r="K466" s="150"/>
      <c r="L466" s="144"/>
    </row>
    <row r="467" spans="1:12" ht="12.75" hidden="1">
      <c r="A467" s="172">
        <v>2149</v>
      </c>
      <c r="B467" s="140">
        <f t="shared" si="20"/>
      </c>
      <c r="C467" s="143" t="s">
        <v>30</v>
      </c>
      <c r="D467" s="173">
        <v>71.12</v>
      </c>
      <c r="E467" s="174">
        <f t="shared" si="21"/>
        <v>76.36</v>
      </c>
      <c r="F467" s="175" t="s">
        <v>34</v>
      </c>
      <c r="G467" s="173">
        <v>2.62</v>
      </c>
      <c r="H467" s="143" t="s">
        <v>31</v>
      </c>
      <c r="I467" s="150" t="s">
        <v>132</v>
      </c>
      <c r="J467" s="150" t="s">
        <v>33</v>
      </c>
      <c r="K467" s="150"/>
      <c r="L467" s="144"/>
    </row>
    <row r="468" spans="1:12" ht="12.75" hidden="1">
      <c r="A468" s="172">
        <v>6463</v>
      </c>
      <c r="B468" s="140">
        <f t="shared" si="20"/>
      </c>
      <c r="C468" s="143" t="s">
        <v>30</v>
      </c>
      <c r="D468" s="173">
        <v>70</v>
      </c>
      <c r="E468" s="174">
        <f t="shared" si="21"/>
        <v>80</v>
      </c>
      <c r="F468" s="175" t="s">
        <v>34</v>
      </c>
      <c r="G468" s="173">
        <v>5</v>
      </c>
      <c r="H468" s="143" t="s">
        <v>408</v>
      </c>
      <c r="I468" s="152" t="s">
        <v>34</v>
      </c>
      <c r="J468" s="143" t="s">
        <v>409</v>
      </c>
      <c r="K468" s="143"/>
      <c r="L468" s="144"/>
    </row>
    <row r="469" spans="1:12" ht="12.75" hidden="1">
      <c r="A469" s="176">
        <v>9918</v>
      </c>
      <c r="B469" s="140">
        <f t="shared" si="20"/>
      </c>
      <c r="C469" s="143" t="s">
        <v>30</v>
      </c>
      <c r="D469" s="177">
        <v>70</v>
      </c>
      <c r="E469" s="174">
        <f aca="true" t="shared" si="22" ref="E469:E494">D469+(G469*2)</f>
        <v>81.4</v>
      </c>
      <c r="F469" s="175"/>
      <c r="G469" s="177">
        <v>5.7</v>
      </c>
      <c r="H469" s="143" t="s">
        <v>384</v>
      </c>
      <c r="I469" s="150"/>
      <c r="J469" s="150" t="s">
        <v>33</v>
      </c>
      <c r="K469" s="150"/>
      <c r="L469" s="144"/>
    </row>
    <row r="470" spans="1:12" ht="12.75" hidden="1">
      <c r="A470" s="176" t="s">
        <v>675</v>
      </c>
      <c r="B470" s="140">
        <f t="shared" si="20"/>
      </c>
      <c r="C470" s="143" t="s">
        <v>30</v>
      </c>
      <c r="D470" s="177">
        <v>70</v>
      </c>
      <c r="E470" s="174">
        <f t="shared" si="22"/>
        <v>76</v>
      </c>
      <c r="F470" s="175" t="s">
        <v>34</v>
      </c>
      <c r="G470" s="177">
        <v>3</v>
      </c>
      <c r="H470" s="143" t="s">
        <v>31</v>
      </c>
      <c r="I470" s="150"/>
      <c r="J470" s="150" t="s">
        <v>33</v>
      </c>
      <c r="K470" s="150"/>
      <c r="L470" s="144"/>
    </row>
    <row r="471" spans="1:12" ht="12.75" hidden="1">
      <c r="A471" s="172">
        <v>2039</v>
      </c>
      <c r="B471" s="140">
        <f t="shared" si="20"/>
      </c>
      <c r="C471" s="143" t="s">
        <v>30</v>
      </c>
      <c r="D471" s="173">
        <v>69.57</v>
      </c>
      <c r="E471" s="174">
        <f t="shared" si="22"/>
        <v>73.13</v>
      </c>
      <c r="F471" s="175" t="s">
        <v>34</v>
      </c>
      <c r="G471" s="173">
        <v>1.78</v>
      </c>
      <c r="H471" s="143" t="s">
        <v>31</v>
      </c>
      <c r="I471" s="150" t="s">
        <v>73</v>
      </c>
      <c r="J471" s="150" t="s">
        <v>33</v>
      </c>
      <c r="K471" s="150"/>
      <c r="L471" s="144"/>
    </row>
    <row r="472" spans="1:12" ht="12.75" hidden="1">
      <c r="A472" s="172">
        <v>2148</v>
      </c>
      <c r="B472" s="140">
        <f t="shared" si="20"/>
      </c>
      <c r="C472" s="143" t="s">
        <v>30</v>
      </c>
      <c r="D472" s="173">
        <v>69.52</v>
      </c>
      <c r="E472" s="174">
        <f t="shared" si="22"/>
        <v>74.75999999999999</v>
      </c>
      <c r="F472" s="175" t="s">
        <v>34</v>
      </c>
      <c r="G472" s="173">
        <v>2.62</v>
      </c>
      <c r="H472" s="143" t="s">
        <v>31</v>
      </c>
      <c r="I472" s="150" t="s">
        <v>131</v>
      </c>
      <c r="J472" s="150" t="s">
        <v>33</v>
      </c>
      <c r="K472" s="150"/>
      <c r="L472" s="144"/>
    </row>
    <row r="473" spans="1:12" ht="12.75" hidden="1">
      <c r="A473" s="176" t="s">
        <v>452</v>
      </c>
      <c r="B473" s="140">
        <f t="shared" si="20"/>
      </c>
      <c r="C473" s="143" t="s">
        <v>30</v>
      </c>
      <c r="D473" s="177">
        <v>69.5</v>
      </c>
      <c r="E473" s="174">
        <f t="shared" si="22"/>
        <v>75.5</v>
      </c>
      <c r="F473" s="175" t="s">
        <v>34</v>
      </c>
      <c r="G473" s="177">
        <v>3</v>
      </c>
      <c r="H473" s="143" t="s">
        <v>31</v>
      </c>
      <c r="I473" s="150"/>
      <c r="J473" s="150" t="s">
        <v>33</v>
      </c>
      <c r="K473" s="150"/>
      <c r="L473" s="144"/>
    </row>
    <row r="474" spans="1:12" ht="12.75" hidden="1">
      <c r="A474" s="172">
        <v>2232</v>
      </c>
      <c r="B474" s="140">
        <f t="shared" si="20"/>
      </c>
      <c r="C474" s="143" t="s">
        <v>30</v>
      </c>
      <c r="D474" s="173">
        <v>69.44</v>
      </c>
      <c r="E474" s="174">
        <f t="shared" si="22"/>
        <v>76.5</v>
      </c>
      <c r="F474" s="175" t="s">
        <v>34</v>
      </c>
      <c r="G474" s="143">
        <v>3.53</v>
      </c>
      <c r="H474" s="143" t="s">
        <v>31</v>
      </c>
      <c r="I474" s="143" t="s">
        <v>193</v>
      </c>
      <c r="J474" s="143" t="s">
        <v>33</v>
      </c>
      <c r="K474" s="143"/>
      <c r="L474" s="144"/>
    </row>
    <row r="475" spans="1:12" ht="12.75" hidden="1">
      <c r="A475" s="172">
        <v>2335</v>
      </c>
      <c r="B475" s="140">
        <f t="shared" si="20"/>
      </c>
      <c r="C475" s="143" t="s">
        <v>30</v>
      </c>
      <c r="D475" s="173">
        <v>69.22</v>
      </c>
      <c r="E475" s="174">
        <f t="shared" si="22"/>
        <v>79.88</v>
      </c>
      <c r="F475" s="175" t="s">
        <v>34</v>
      </c>
      <c r="G475" s="143">
        <v>5.33</v>
      </c>
      <c r="H475" s="143" t="s">
        <v>31</v>
      </c>
      <c r="I475" s="143" t="s">
        <v>272</v>
      </c>
      <c r="J475" s="143" t="s">
        <v>33</v>
      </c>
      <c r="K475" s="143"/>
      <c r="L475" s="144"/>
    </row>
    <row r="476" spans="1:12" ht="12.75" hidden="1">
      <c r="A476" s="172">
        <v>3750</v>
      </c>
      <c r="B476" s="140">
        <f t="shared" si="20"/>
      </c>
      <c r="C476" s="143" t="s">
        <v>30</v>
      </c>
      <c r="D476" s="173">
        <v>69</v>
      </c>
      <c r="E476" s="174">
        <f t="shared" si="22"/>
        <v>86</v>
      </c>
      <c r="F476" s="175" t="s">
        <v>34</v>
      </c>
      <c r="G476" s="173">
        <v>8.5</v>
      </c>
      <c r="H476" s="143" t="s">
        <v>31</v>
      </c>
      <c r="I476" s="143"/>
      <c r="J476" s="143" t="s">
        <v>33</v>
      </c>
      <c r="K476" s="143">
        <v>8</v>
      </c>
      <c r="L476" s="144">
        <v>7586</v>
      </c>
    </row>
    <row r="477" spans="1:12" ht="12.75" hidden="1">
      <c r="A477" s="172">
        <v>5503</v>
      </c>
      <c r="B477" s="140">
        <f t="shared" si="20"/>
      </c>
      <c r="C477" s="143" t="s">
        <v>30</v>
      </c>
      <c r="D477" s="173">
        <v>69</v>
      </c>
      <c r="E477" s="174">
        <f t="shared" si="22"/>
        <v>80</v>
      </c>
      <c r="F477" s="175" t="s">
        <v>34</v>
      </c>
      <c r="G477" s="173">
        <v>5.5</v>
      </c>
      <c r="H477" s="143" t="s">
        <v>31</v>
      </c>
      <c r="I477" s="150"/>
      <c r="J477" s="150" t="s">
        <v>33</v>
      </c>
      <c r="K477" s="150">
        <v>9</v>
      </c>
      <c r="L477" s="144">
        <v>7082</v>
      </c>
    </row>
    <row r="478" spans="1:12" ht="12.75" hidden="1">
      <c r="A478" s="172">
        <v>6001</v>
      </c>
      <c r="B478" s="140">
        <f t="shared" si="20"/>
      </c>
      <c r="C478" s="143" t="s">
        <v>30</v>
      </c>
      <c r="D478" s="173">
        <v>69</v>
      </c>
      <c r="E478" s="174">
        <f t="shared" si="22"/>
        <v>75</v>
      </c>
      <c r="F478" s="175" t="s">
        <v>34</v>
      </c>
      <c r="G478" s="173">
        <v>3</v>
      </c>
      <c r="H478" s="143" t="s">
        <v>31</v>
      </c>
      <c r="I478" s="150"/>
      <c r="J478" s="150" t="s">
        <v>33</v>
      </c>
      <c r="K478" s="150">
        <v>12</v>
      </c>
      <c r="L478" s="144">
        <v>7023</v>
      </c>
    </row>
    <row r="479" spans="1:12" ht="12.75" hidden="1">
      <c r="A479" s="172">
        <v>6029</v>
      </c>
      <c r="B479" s="140">
        <f t="shared" si="20"/>
      </c>
      <c r="C479" s="143" t="s">
        <v>30</v>
      </c>
      <c r="D479" s="173">
        <v>69</v>
      </c>
      <c r="E479" s="174">
        <f t="shared" si="22"/>
        <v>72</v>
      </c>
      <c r="F479" s="175" t="s">
        <v>34</v>
      </c>
      <c r="G479" s="173">
        <v>1.5</v>
      </c>
      <c r="H479" s="143" t="s">
        <v>31</v>
      </c>
      <c r="I479" s="150"/>
      <c r="J479" s="150" t="s">
        <v>33</v>
      </c>
      <c r="K479" s="150">
        <v>9</v>
      </c>
      <c r="L479" s="144">
        <v>7099</v>
      </c>
    </row>
    <row r="480" spans="1:12" ht="12.75" hidden="1">
      <c r="A480" s="176" t="s">
        <v>453</v>
      </c>
      <c r="B480" s="140">
        <f aca="true" t="shared" si="23" ref="B480:B543">IF(G480=$D$8,IF(D480&lt;$E$21,IF(I480&lt;&gt;0,1,""),""),"")</f>
      </c>
      <c r="C480" s="143" t="s">
        <v>30</v>
      </c>
      <c r="D480" s="177">
        <v>69</v>
      </c>
      <c r="E480" s="174">
        <f t="shared" si="22"/>
        <v>75</v>
      </c>
      <c r="F480" s="175" t="s">
        <v>34</v>
      </c>
      <c r="G480" s="177">
        <v>3</v>
      </c>
      <c r="H480" s="143" t="s">
        <v>31</v>
      </c>
      <c r="I480" s="150"/>
      <c r="J480" s="150" t="s">
        <v>33</v>
      </c>
      <c r="K480" s="150"/>
      <c r="L480" s="144"/>
    </row>
    <row r="481" spans="1:12" ht="12.75" hidden="1">
      <c r="A481" s="172">
        <v>6016</v>
      </c>
      <c r="B481" s="140">
        <f t="shared" si="23"/>
      </c>
      <c r="C481" s="143" t="s">
        <v>30</v>
      </c>
      <c r="D481" s="173">
        <v>68</v>
      </c>
      <c r="E481" s="174">
        <f t="shared" si="22"/>
        <v>72</v>
      </c>
      <c r="F481" s="175" t="s">
        <v>34</v>
      </c>
      <c r="G481" s="173">
        <v>2</v>
      </c>
      <c r="H481" s="143" t="s">
        <v>31</v>
      </c>
      <c r="I481" s="150"/>
      <c r="J481" s="150" t="s">
        <v>33</v>
      </c>
      <c r="K481" s="150">
        <v>18</v>
      </c>
      <c r="L481" s="144">
        <v>7095</v>
      </c>
    </row>
    <row r="482" spans="1:12" ht="12.75" hidden="1">
      <c r="A482" s="176" t="s">
        <v>844</v>
      </c>
      <c r="B482" s="140">
        <f t="shared" si="23"/>
      </c>
      <c r="C482" s="143" t="s">
        <v>30</v>
      </c>
      <c r="D482" s="177">
        <v>68</v>
      </c>
      <c r="E482" s="174">
        <f t="shared" si="22"/>
        <v>76</v>
      </c>
      <c r="F482" s="175" t="s">
        <v>34</v>
      </c>
      <c r="G482" s="177">
        <v>4</v>
      </c>
      <c r="H482" s="143" t="s">
        <v>31</v>
      </c>
      <c r="I482" s="150"/>
      <c r="J482" s="150" t="s">
        <v>33</v>
      </c>
      <c r="K482" s="150"/>
      <c r="L482" s="144"/>
    </row>
    <row r="483" spans="1:12" ht="12.75" hidden="1">
      <c r="A483" s="176" t="s">
        <v>861</v>
      </c>
      <c r="B483" s="140">
        <f t="shared" si="23"/>
      </c>
      <c r="C483" s="143" t="s">
        <v>30</v>
      </c>
      <c r="D483" s="177">
        <v>68</v>
      </c>
      <c r="E483" s="174">
        <f t="shared" si="22"/>
        <v>75.06</v>
      </c>
      <c r="F483" s="175" t="s">
        <v>34</v>
      </c>
      <c r="G483" s="177">
        <v>3.53</v>
      </c>
      <c r="H483" s="143" t="s">
        <v>31</v>
      </c>
      <c r="I483" s="150"/>
      <c r="J483" s="150" t="s">
        <v>33</v>
      </c>
      <c r="K483" s="150"/>
      <c r="L483" s="144"/>
    </row>
    <row r="484" spans="1:12" ht="12.75" hidden="1">
      <c r="A484" s="172">
        <v>2147</v>
      </c>
      <c r="B484" s="140">
        <f t="shared" si="23"/>
      </c>
      <c r="C484" s="143" t="s">
        <v>30</v>
      </c>
      <c r="D484" s="173">
        <v>67.95</v>
      </c>
      <c r="E484" s="174">
        <f t="shared" si="22"/>
        <v>73.19</v>
      </c>
      <c r="F484" s="175" t="s">
        <v>34</v>
      </c>
      <c r="G484" s="173">
        <v>2.62</v>
      </c>
      <c r="H484" s="143" t="s">
        <v>31</v>
      </c>
      <c r="I484" s="150" t="s">
        <v>130</v>
      </c>
      <c r="J484" s="150" t="s">
        <v>33</v>
      </c>
      <c r="K484" s="150"/>
      <c r="L484" s="144"/>
    </row>
    <row r="485" spans="1:12" ht="12.75" hidden="1">
      <c r="A485" s="176" t="s">
        <v>764</v>
      </c>
      <c r="B485" s="140">
        <f t="shared" si="23"/>
      </c>
      <c r="C485" s="143" t="s">
        <v>30</v>
      </c>
      <c r="D485" s="177">
        <v>67.6</v>
      </c>
      <c r="E485" s="174">
        <f t="shared" si="22"/>
        <v>79</v>
      </c>
      <c r="F485" s="175" t="s">
        <v>34</v>
      </c>
      <c r="G485" s="177">
        <v>5.7</v>
      </c>
      <c r="H485" s="143" t="s">
        <v>31</v>
      </c>
      <c r="I485" s="150"/>
      <c r="J485" s="150" t="s">
        <v>33</v>
      </c>
      <c r="K485" s="150"/>
      <c r="L485" s="144"/>
    </row>
    <row r="486" spans="1:12" ht="12.75" hidden="1">
      <c r="A486" s="176" t="s">
        <v>845</v>
      </c>
      <c r="B486" s="140">
        <f t="shared" si="23"/>
      </c>
      <c r="C486" s="143" t="s">
        <v>30</v>
      </c>
      <c r="D486" s="177">
        <v>67</v>
      </c>
      <c r="E486" s="174">
        <f t="shared" si="22"/>
        <v>73</v>
      </c>
      <c r="F486" s="175" t="s">
        <v>34</v>
      </c>
      <c r="G486" s="177">
        <v>3</v>
      </c>
      <c r="H486" s="143" t="s">
        <v>31</v>
      </c>
      <c r="I486" s="150"/>
      <c r="J486" s="150" t="s">
        <v>33</v>
      </c>
      <c r="K486" s="150"/>
      <c r="L486" s="144"/>
    </row>
    <row r="487" spans="1:12" ht="12.75" hidden="1">
      <c r="A487" s="176" t="s">
        <v>886</v>
      </c>
      <c r="B487" s="140">
        <f t="shared" si="23"/>
      </c>
      <c r="C487" s="143" t="s">
        <v>30</v>
      </c>
      <c r="D487" s="177">
        <v>67</v>
      </c>
      <c r="E487" s="174">
        <f t="shared" si="22"/>
        <v>70</v>
      </c>
      <c r="F487" s="175" t="s">
        <v>34</v>
      </c>
      <c r="G487" s="177">
        <v>1.5</v>
      </c>
      <c r="H487" s="143" t="s">
        <v>31</v>
      </c>
      <c r="I487" s="150"/>
      <c r="J487" s="150" t="s">
        <v>33</v>
      </c>
      <c r="K487" s="150"/>
      <c r="L487" s="144"/>
    </row>
    <row r="488" spans="1:12" ht="12.75" hidden="1">
      <c r="A488" s="172">
        <v>2038</v>
      </c>
      <c r="B488" s="140">
        <f t="shared" si="23"/>
      </c>
      <c r="C488" s="143" t="s">
        <v>30</v>
      </c>
      <c r="D488" s="173">
        <v>66.4</v>
      </c>
      <c r="E488" s="174">
        <f t="shared" si="22"/>
        <v>69.96000000000001</v>
      </c>
      <c r="F488" s="175" t="s">
        <v>34</v>
      </c>
      <c r="G488" s="173">
        <v>1.78</v>
      </c>
      <c r="H488" s="143" t="s">
        <v>31</v>
      </c>
      <c r="I488" s="150" t="s">
        <v>72</v>
      </c>
      <c r="J488" s="150" t="s">
        <v>33</v>
      </c>
      <c r="K488" s="150"/>
      <c r="L488" s="144"/>
    </row>
    <row r="489" spans="1:12" ht="12.75" hidden="1">
      <c r="A489" s="172">
        <v>2146</v>
      </c>
      <c r="B489" s="140">
        <f t="shared" si="23"/>
      </c>
      <c r="C489" s="143" t="s">
        <v>30</v>
      </c>
      <c r="D489" s="173">
        <v>66.34</v>
      </c>
      <c r="E489" s="174">
        <f t="shared" si="22"/>
        <v>71.58</v>
      </c>
      <c r="F489" s="175" t="s">
        <v>34</v>
      </c>
      <c r="G489" s="173">
        <v>2.62</v>
      </c>
      <c r="H489" s="143" t="s">
        <v>31</v>
      </c>
      <c r="I489" s="150" t="s">
        <v>129</v>
      </c>
      <c r="J489" s="150" t="s">
        <v>33</v>
      </c>
      <c r="K489" s="150"/>
      <c r="L489" s="144"/>
    </row>
    <row r="490" spans="1:12" ht="12.75" hidden="1">
      <c r="A490" s="172">
        <v>2231</v>
      </c>
      <c r="B490" s="140">
        <f t="shared" si="23"/>
      </c>
      <c r="C490" s="143" t="s">
        <v>30</v>
      </c>
      <c r="D490" s="173">
        <v>66.27</v>
      </c>
      <c r="E490" s="174">
        <f t="shared" si="22"/>
        <v>73.33</v>
      </c>
      <c r="F490" s="175" t="s">
        <v>34</v>
      </c>
      <c r="G490" s="173">
        <v>3.53</v>
      </c>
      <c r="H490" s="143" t="s">
        <v>31</v>
      </c>
      <c r="I490" s="143" t="s">
        <v>192</v>
      </c>
      <c r="J490" s="143" t="s">
        <v>33</v>
      </c>
      <c r="K490" s="143"/>
      <c r="L490" s="144"/>
    </row>
    <row r="491" spans="1:12" ht="12.75" hidden="1">
      <c r="A491" s="172">
        <v>2334</v>
      </c>
      <c r="B491" s="140">
        <f t="shared" si="23"/>
      </c>
      <c r="C491" s="143" t="s">
        <v>30</v>
      </c>
      <c r="D491" s="173">
        <v>66.04</v>
      </c>
      <c r="E491" s="174">
        <f t="shared" si="22"/>
        <v>76.7</v>
      </c>
      <c r="F491" s="175" t="s">
        <v>34</v>
      </c>
      <c r="G491" s="143">
        <v>5.33</v>
      </c>
      <c r="H491" s="143" t="s">
        <v>31</v>
      </c>
      <c r="I491" s="143" t="s">
        <v>271</v>
      </c>
      <c r="J491" s="143" t="s">
        <v>33</v>
      </c>
      <c r="K491" s="143"/>
      <c r="L491" s="144"/>
    </row>
    <row r="492" spans="1:12" ht="12.75" hidden="1">
      <c r="A492" s="176" t="s">
        <v>646</v>
      </c>
      <c r="B492" s="140">
        <f t="shared" si="23"/>
      </c>
      <c r="C492" s="143" t="s">
        <v>30</v>
      </c>
      <c r="D492" s="177">
        <v>66</v>
      </c>
      <c r="E492" s="174">
        <f t="shared" si="22"/>
        <v>85</v>
      </c>
      <c r="F492" s="175" t="s">
        <v>34</v>
      </c>
      <c r="G492" s="177">
        <v>9.5</v>
      </c>
      <c r="H492" s="143" t="s">
        <v>31</v>
      </c>
      <c r="I492" s="150"/>
      <c r="J492" s="150" t="s">
        <v>33</v>
      </c>
      <c r="K492" s="150"/>
      <c r="L492" s="144"/>
    </row>
    <row r="493" spans="1:12" ht="12.75" hidden="1">
      <c r="A493" s="172">
        <v>5850</v>
      </c>
      <c r="B493" s="140">
        <f t="shared" si="23"/>
      </c>
      <c r="C493" s="143" t="s">
        <v>30</v>
      </c>
      <c r="D493" s="173">
        <v>65</v>
      </c>
      <c r="E493" s="174">
        <f t="shared" si="22"/>
        <v>69</v>
      </c>
      <c r="F493" s="175" t="s">
        <v>34</v>
      </c>
      <c r="G493" s="173">
        <v>2</v>
      </c>
      <c r="H493" s="143" t="s">
        <v>31</v>
      </c>
      <c r="I493" s="150"/>
      <c r="J493" s="150" t="s">
        <v>33</v>
      </c>
      <c r="K493" s="150">
        <v>1</v>
      </c>
      <c r="L493" s="144">
        <v>928</v>
      </c>
    </row>
    <row r="494" spans="1:12" ht="12.75" hidden="1">
      <c r="A494" s="172">
        <v>6468</v>
      </c>
      <c r="B494" s="140">
        <f t="shared" si="23"/>
      </c>
      <c r="C494" s="143" t="s">
        <v>30</v>
      </c>
      <c r="D494" s="173">
        <v>65</v>
      </c>
      <c r="E494" s="174">
        <f t="shared" si="22"/>
        <v>75</v>
      </c>
      <c r="F494" s="175" t="s">
        <v>34</v>
      </c>
      <c r="G494" s="173">
        <v>5</v>
      </c>
      <c r="H494" s="143" t="s">
        <v>408</v>
      </c>
      <c r="I494" s="152" t="s">
        <v>34</v>
      </c>
      <c r="J494" s="143" t="s">
        <v>409</v>
      </c>
      <c r="K494" s="143"/>
      <c r="L494" s="144"/>
    </row>
    <row r="495" spans="1:12" ht="12.75" hidden="1">
      <c r="A495" s="176" t="s">
        <v>560</v>
      </c>
      <c r="B495" s="140">
        <f t="shared" si="23"/>
      </c>
      <c r="C495" s="143" t="s">
        <v>30</v>
      </c>
      <c r="D495" s="177">
        <v>65</v>
      </c>
      <c r="E495" s="174">
        <f aca="true" t="shared" si="24" ref="E495:E526">D495+(G495*2)</f>
        <v>70</v>
      </c>
      <c r="F495" s="175" t="s">
        <v>34</v>
      </c>
      <c r="G495" s="177">
        <v>2.5</v>
      </c>
      <c r="H495" s="143" t="s">
        <v>31</v>
      </c>
      <c r="I495" s="150"/>
      <c r="J495" s="150" t="s">
        <v>33</v>
      </c>
      <c r="K495" s="150"/>
      <c r="L495" s="144"/>
    </row>
    <row r="496" spans="1:12" ht="12.75" hidden="1">
      <c r="A496" s="176" t="s">
        <v>891</v>
      </c>
      <c r="B496" s="140">
        <f t="shared" si="23"/>
      </c>
      <c r="C496" s="143" t="s">
        <v>30</v>
      </c>
      <c r="D496" s="177">
        <v>65</v>
      </c>
      <c r="E496" s="174">
        <f t="shared" si="24"/>
        <v>71</v>
      </c>
      <c r="F496" s="175" t="s">
        <v>34</v>
      </c>
      <c r="G496" s="177">
        <v>3</v>
      </c>
      <c r="H496" s="143" t="s">
        <v>31</v>
      </c>
      <c r="I496" s="150"/>
      <c r="J496" s="150" t="s">
        <v>33</v>
      </c>
      <c r="K496" s="150"/>
      <c r="L496" s="144"/>
    </row>
    <row r="497" spans="1:12" ht="12.75" hidden="1">
      <c r="A497" s="172">
        <v>2145</v>
      </c>
      <c r="B497" s="140">
        <f t="shared" si="23"/>
      </c>
      <c r="C497" s="143" t="s">
        <v>30</v>
      </c>
      <c r="D497" s="173">
        <v>64.77</v>
      </c>
      <c r="E497" s="174">
        <f t="shared" si="24"/>
        <v>70.00999999999999</v>
      </c>
      <c r="F497" s="175" t="s">
        <v>34</v>
      </c>
      <c r="G497" s="173">
        <v>2.62</v>
      </c>
      <c r="H497" s="143" t="s">
        <v>31</v>
      </c>
      <c r="I497" s="150" t="s">
        <v>128</v>
      </c>
      <c r="J497" s="150" t="s">
        <v>33</v>
      </c>
      <c r="K497" s="150"/>
      <c r="L497" s="144"/>
    </row>
    <row r="498" spans="1:12" ht="12.75" hidden="1">
      <c r="A498" s="176" t="s">
        <v>653</v>
      </c>
      <c r="B498" s="140">
        <f t="shared" si="23"/>
      </c>
      <c r="C498" s="143" t="s">
        <v>30</v>
      </c>
      <c r="D498" s="177">
        <v>64.6</v>
      </c>
      <c r="E498" s="174">
        <f t="shared" si="24"/>
        <v>76</v>
      </c>
      <c r="F498" s="175" t="s">
        <v>34</v>
      </c>
      <c r="G498" s="177">
        <v>5.7</v>
      </c>
      <c r="H498" s="143" t="s">
        <v>31</v>
      </c>
      <c r="I498" s="150"/>
      <c r="J498" s="150" t="s">
        <v>33</v>
      </c>
      <c r="K498" s="150"/>
      <c r="L498" s="144"/>
    </row>
    <row r="499" spans="1:12" ht="12.75" hidden="1">
      <c r="A499" s="176" t="s">
        <v>642</v>
      </c>
      <c r="B499" s="140">
        <f t="shared" si="23"/>
      </c>
      <c r="C499" s="143" t="s">
        <v>30</v>
      </c>
      <c r="D499" s="177">
        <v>64</v>
      </c>
      <c r="E499" s="174">
        <f t="shared" si="24"/>
        <v>70</v>
      </c>
      <c r="F499" s="175" t="s">
        <v>34</v>
      </c>
      <c r="G499" s="177">
        <v>3</v>
      </c>
      <c r="H499" s="143" t="s">
        <v>31</v>
      </c>
      <c r="I499" s="150"/>
      <c r="J499" s="150" t="s">
        <v>33</v>
      </c>
      <c r="K499" s="150"/>
      <c r="L499" s="144"/>
    </row>
    <row r="500" spans="1:12" ht="12.75" hidden="1">
      <c r="A500" s="172">
        <v>1613</v>
      </c>
      <c r="B500" s="140">
        <f t="shared" si="23"/>
      </c>
      <c r="C500" s="143" t="s">
        <v>30</v>
      </c>
      <c r="D500" s="173">
        <v>63.5</v>
      </c>
      <c r="E500" s="174">
        <f t="shared" si="24"/>
        <v>75.5</v>
      </c>
      <c r="F500" s="175" t="s">
        <v>34</v>
      </c>
      <c r="G500" s="173">
        <v>6</v>
      </c>
      <c r="H500" s="143" t="s">
        <v>31</v>
      </c>
      <c r="I500" s="150"/>
      <c r="J500" s="150" t="s">
        <v>33</v>
      </c>
      <c r="K500" s="150">
        <v>16</v>
      </c>
      <c r="L500" s="144">
        <v>7072</v>
      </c>
    </row>
    <row r="501" spans="1:12" ht="12.75" hidden="1">
      <c r="A501" s="172">
        <v>5145</v>
      </c>
      <c r="B501" s="140">
        <f t="shared" si="23"/>
      </c>
      <c r="C501" s="143" t="s">
        <v>30</v>
      </c>
      <c r="D501" s="173">
        <v>63.5</v>
      </c>
      <c r="E501" s="174">
        <f t="shared" si="24"/>
        <v>69.5</v>
      </c>
      <c r="F501" s="175" t="s">
        <v>34</v>
      </c>
      <c r="G501" s="173">
        <v>3</v>
      </c>
      <c r="H501" s="143" t="s">
        <v>31</v>
      </c>
      <c r="I501" s="150"/>
      <c r="J501" s="150" t="s">
        <v>33</v>
      </c>
      <c r="K501" s="150">
        <v>8</v>
      </c>
      <c r="L501" s="144">
        <v>7008</v>
      </c>
    </row>
    <row r="502" spans="1:12" ht="12.75" hidden="1">
      <c r="A502" s="176" t="s">
        <v>441</v>
      </c>
      <c r="B502" s="140">
        <f t="shared" si="23"/>
      </c>
      <c r="C502" s="143" t="s">
        <v>30</v>
      </c>
      <c r="D502" s="187">
        <v>63.5</v>
      </c>
      <c r="E502" s="174">
        <f t="shared" si="24"/>
        <v>69.5</v>
      </c>
      <c r="F502" s="175" t="s">
        <v>34</v>
      </c>
      <c r="G502" s="177">
        <v>3</v>
      </c>
      <c r="H502" s="143" t="s">
        <v>31</v>
      </c>
      <c r="I502" s="150"/>
      <c r="J502" s="150" t="s">
        <v>33</v>
      </c>
      <c r="K502" s="150"/>
      <c r="L502" s="144"/>
    </row>
    <row r="503" spans="1:12" ht="12.75" hidden="1">
      <c r="A503" s="176" t="s">
        <v>463</v>
      </c>
      <c r="B503" s="140">
        <f t="shared" si="23"/>
      </c>
      <c r="C503" s="143" t="s">
        <v>30</v>
      </c>
      <c r="D503" s="177">
        <v>63.5</v>
      </c>
      <c r="E503" s="174">
        <f t="shared" si="24"/>
        <v>75.5</v>
      </c>
      <c r="F503" s="175" t="s">
        <v>34</v>
      </c>
      <c r="G503" s="177">
        <v>6</v>
      </c>
      <c r="H503" s="143" t="s">
        <v>31</v>
      </c>
      <c r="I503" s="150"/>
      <c r="J503" s="150" t="s">
        <v>33</v>
      </c>
      <c r="K503" s="150"/>
      <c r="L503" s="144"/>
    </row>
    <row r="504" spans="1:12" ht="12.75" hidden="1">
      <c r="A504" s="172">
        <v>2037</v>
      </c>
      <c r="B504" s="140">
        <f t="shared" si="23"/>
      </c>
      <c r="C504" s="143" t="s">
        <v>30</v>
      </c>
      <c r="D504" s="173">
        <v>63.22</v>
      </c>
      <c r="E504" s="174">
        <f t="shared" si="24"/>
        <v>66.78</v>
      </c>
      <c r="F504" s="175" t="s">
        <v>34</v>
      </c>
      <c r="G504" s="173">
        <v>1.78</v>
      </c>
      <c r="H504" s="143" t="s">
        <v>31</v>
      </c>
      <c r="I504" s="150" t="s">
        <v>71</v>
      </c>
      <c r="J504" s="150" t="s">
        <v>33</v>
      </c>
      <c r="K504" s="150"/>
      <c r="L504" s="144"/>
    </row>
    <row r="505" spans="1:12" ht="12.75" hidden="1">
      <c r="A505" s="172">
        <v>2144</v>
      </c>
      <c r="B505" s="140">
        <f t="shared" si="23"/>
      </c>
      <c r="C505" s="143" t="s">
        <v>30</v>
      </c>
      <c r="D505" s="173">
        <v>63.17</v>
      </c>
      <c r="E505" s="174">
        <f t="shared" si="24"/>
        <v>68.41</v>
      </c>
      <c r="F505" s="175" t="s">
        <v>34</v>
      </c>
      <c r="G505" s="173">
        <v>2.62</v>
      </c>
      <c r="H505" s="143" t="s">
        <v>31</v>
      </c>
      <c r="I505" s="150" t="s">
        <v>127</v>
      </c>
      <c r="J505" s="150" t="s">
        <v>33</v>
      </c>
      <c r="K505" s="150"/>
      <c r="L505" s="144"/>
    </row>
    <row r="506" spans="1:12" ht="12.75" hidden="1">
      <c r="A506" s="172">
        <v>2230</v>
      </c>
      <c r="B506" s="140">
        <f t="shared" si="23"/>
      </c>
      <c r="C506" s="143" t="s">
        <v>30</v>
      </c>
      <c r="D506" s="173">
        <v>63.09</v>
      </c>
      <c r="E506" s="174">
        <f t="shared" si="24"/>
        <v>70.15</v>
      </c>
      <c r="F506" s="175" t="s">
        <v>34</v>
      </c>
      <c r="G506" s="143">
        <v>3.53</v>
      </c>
      <c r="H506" s="143" t="s">
        <v>31</v>
      </c>
      <c r="I506" s="143" t="s">
        <v>191</v>
      </c>
      <c r="J506" s="143" t="s">
        <v>33</v>
      </c>
      <c r="K506" s="143"/>
      <c r="L506" s="144"/>
    </row>
    <row r="507" spans="1:12" ht="12.75" hidden="1">
      <c r="A507" s="172">
        <v>9919</v>
      </c>
      <c r="B507" s="140">
        <f t="shared" si="23"/>
      </c>
      <c r="C507" s="143" t="s">
        <v>30</v>
      </c>
      <c r="D507" s="173">
        <v>63</v>
      </c>
      <c r="E507" s="174">
        <f t="shared" si="24"/>
        <v>74.4</v>
      </c>
      <c r="F507" s="175"/>
      <c r="G507" s="173">
        <v>5.7</v>
      </c>
      <c r="H507" s="143" t="s">
        <v>384</v>
      </c>
      <c r="I507" s="152">
        <v>9919</v>
      </c>
      <c r="J507" s="143" t="s">
        <v>33</v>
      </c>
      <c r="K507" s="143">
        <v>1</v>
      </c>
      <c r="L507" s="144">
        <v>9919</v>
      </c>
    </row>
    <row r="508" spans="1:12" ht="12.75" hidden="1">
      <c r="A508" s="176" t="s">
        <v>685</v>
      </c>
      <c r="B508" s="140">
        <f t="shared" si="23"/>
      </c>
      <c r="C508" s="143" t="s">
        <v>30</v>
      </c>
      <c r="D508" s="177">
        <v>63</v>
      </c>
      <c r="E508" s="174">
        <f t="shared" si="24"/>
        <v>68</v>
      </c>
      <c r="F508" s="175" t="s">
        <v>34</v>
      </c>
      <c r="G508" s="177">
        <v>2.5</v>
      </c>
      <c r="H508" s="143" t="s">
        <v>31</v>
      </c>
      <c r="I508" s="150"/>
      <c r="J508" s="150" t="s">
        <v>33</v>
      </c>
      <c r="K508" s="150"/>
      <c r="L508" s="144"/>
    </row>
    <row r="509" spans="1:12" ht="12.75" hidden="1">
      <c r="A509" s="172">
        <v>2333</v>
      </c>
      <c r="B509" s="140">
        <f t="shared" si="23"/>
      </c>
      <c r="C509" s="143" t="s">
        <v>30</v>
      </c>
      <c r="D509" s="173">
        <v>62.87</v>
      </c>
      <c r="E509" s="174">
        <f t="shared" si="24"/>
        <v>73.53</v>
      </c>
      <c r="F509" s="175" t="s">
        <v>34</v>
      </c>
      <c r="G509" s="143">
        <v>5.33</v>
      </c>
      <c r="H509" s="143" t="s">
        <v>31</v>
      </c>
      <c r="I509" s="143" t="s">
        <v>270</v>
      </c>
      <c r="J509" s="143" t="s">
        <v>33</v>
      </c>
      <c r="K509" s="143"/>
      <c r="L509" s="144"/>
    </row>
    <row r="510" spans="1:12" ht="12.75" hidden="1">
      <c r="A510" s="176">
        <v>90004</v>
      </c>
      <c r="B510" s="140">
        <f t="shared" si="23"/>
      </c>
      <c r="C510" s="143" t="s">
        <v>30</v>
      </c>
      <c r="D510" s="173">
        <v>62.87</v>
      </c>
      <c r="E510" s="174">
        <f t="shared" si="24"/>
        <v>73.53</v>
      </c>
      <c r="F510" s="175" t="s">
        <v>34</v>
      </c>
      <c r="G510" s="173">
        <v>5.33</v>
      </c>
      <c r="H510" s="143" t="s">
        <v>436</v>
      </c>
      <c r="I510" s="143" t="s">
        <v>270</v>
      </c>
      <c r="J510" s="143" t="s">
        <v>409</v>
      </c>
      <c r="K510" s="143">
        <v>4</v>
      </c>
      <c r="L510" s="144">
        <v>90004</v>
      </c>
    </row>
    <row r="511" spans="1:12" ht="12.75" hidden="1">
      <c r="A511" s="172">
        <v>3749</v>
      </c>
      <c r="B511" s="140">
        <f t="shared" si="23"/>
      </c>
      <c r="C511" s="143" t="s">
        <v>30</v>
      </c>
      <c r="D511" s="173">
        <v>62</v>
      </c>
      <c r="E511" s="174">
        <f t="shared" si="24"/>
        <v>70</v>
      </c>
      <c r="F511" s="175" t="s">
        <v>34</v>
      </c>
      <c r="G511" s="173">
        <v>4</v>
      </c>
      <c r="H511" s="143" t="s">
        <v>31</v>
      </c>
      <c r="I511" s="143"/>
      <c r="J511" s="143" t="s">
        <v>33</v>
      </c>
      <c r="K511" s="143">
        <v>12</v>
      </c>
      <c r="L511" s="144">
        <v>7579</v>
      </c>
    </row>
    <row r="512" spans="1:12" ht="12.75" hidden="1">
      <c r="A512" s="172">
        <v>6013</v>
      </c>
      <c r="B512" s="140">
        <f t="shared" si="23"/>
      </c>
      <c r="C512" s="143" t="s">
        <v>30</v>
      </c>
      <c r="D512" s="173">
        <v>62</v>
      </c>
      <c r="E512" s="174">
        <f t="shared" si="24"/>
        <v>65</v>
      </c>
      <c r="F512" s="175" t="s">
        <v>34</v>
      </c>
      <c r="G512" s="173">
        <v>1.5</v>
      </c>
      <c r="H512" s="143" t="s">
        <v>31</v>
      </c>
      <c r="I512" s="150"/>
      <c r="J512" s="150" t="s">
        <v>33</v>
      </c>
      <c r="K512" s="150">
        <v>12</v>
      </c>
      <c r="L512" s="144" t="s">
        <v>419</v>
      </c>
    </row>
    <row r="513" spans="1:12" ht="12.75" hidden="1">
      <c r="A513" s="172">
        <v>9219</v>
      </c>
      <c r="B513" s="140">
        <f t="shared" si="23"/>
      </c>
      <c r="C513" s="143" t="s">
        <v>30</v>
      </c>
      <c r="D513" s="173">
        <v>62</v>
      </c>
      <c r="E513" s="174">
        <f t="shared" si="24"/>
        <v>66</v>
      </c>
      <c r="F513" s="175"/>
      <c r="G513" s="173">
        <v>2</v>
      </c>
      <c r="H513" s="143" t="s">
        <v>325</v>
      </c>
      <c r="I513" s="143"/>
      <c r="J513" s="143" t="s">
        <v>33</v>
      </c>
      <c r="K513" s="143"/>
      <c r="L513" s="144" t="s">
        <v>431</v>
      </c>
    </row>
    <row r="514" spans="1:12" ht="12.75" hidden="1">
      <c r="A514" s="176" t="s">
        <v>718</v>
      </c>
      <c r="B514" s="140">
        <f t="shared" si="23"/>
      </c>
      <c r="C514" s="143" t="s">
        <v>30</v>
      </c>
      <c r="D514" s="177">
        <v>62</v>
      </c>
      <c r="E514" s="174">
        <f t="shared" si="24"/>
        <v>69</v>
      </c>
      <c r="F514" s="175" t="s">
        <v>34</v>
      </c>
      <c r="G514" s="177">
        <v>3.5</v>
      </c>
      <c r="H514" s="143" t="s">
        <v>31</v>
      </c>
      <c r="I514" s="150"/>
      <c r="J514" s="150" t="s">
        <v>33</v>
      </c>
      <c r="K514" s="150"/>
      <c r="L514" s="144"/>
    </row>
    <row r="515" spans="1:12" ht="12.75" hidden="1">
      <c r="A515" s="176" t="s">
        <v>743</v>
      </c>
      <c r="B515" s="140">
        <f t="shared" si="23"/>
      </c>
      <c r="C515" s="143" t="s">
        <v>30</v>
      </c>
      <c r="D515" s="177">
        <v>62</v>
      </c>
      <c r="E515" s="174">
        <f t="shared" si="24"/>
        <v>67</v>
      </c>
      <c r="F515" s="175" t="s">
        <v>34</v>
      </c>
      <c r="G515" s="177">
        <v>2.5</v>
      </c>
      <c r="H515" s="143" t="s">
        <v>31</v>
      </c>
      <c r="I515" s="150"/>
      <c r="J515" s="150" t="s">
        <v>33</v>
      </c>
      <c r="K515" s="150"/>
      <c r="L515" s="144"/>
    </row>
    <row r="516" spans="1:12" ht="12.75" hidden="1">
      <c r="A516" s="176" t="s">
        <v>791</v>
      </c>
      <c r="B516" s="140">
        <f t="shared" si="23"/>
      </c>
      <c r="C516" s="143" t="s">
        <v>30</v>
      </c>
      <c r="D516" s="177">
        <v>62</v>
      </c>
      <c r="E516" s="174">
        <f t="shared" si="24"/>
        <v>70</v>
      </c>
      <c r="F516" s="175" t="s">
        <v>34</v>
      </c>
      <c r="G516" s="177">
        <v>4</v>
      </c>
      <c r="H516" s="143" t="s">
        <v>31</v>
      </c>
      <c r="I516" s="150"/>
      <c r="J516" s="150" t="s">
        <v>33</v>
      </c>
      <c r="K516" s="150"/>
      <c r="L516" s="144"/>
    </row>
    <row r="517" spans="1:12" ht="12.75" hidden="1">
      <c r="A517" s="176" t="s">
        <v>872</v>
      </c>
      <c r="B517" s="140">
        <f t="shared" si="23"/>
      </c>
      <c r="C517" s="143" t="s">
        <v>30</v>
      </c>
      <c r="D517" s="177">
        <v>62</v>
      </c>
      <c r="E517" s="174">
        <f t="shared" si="24"/>
        <v>68</v>
      </c>
      <c r="F517" s="175" t="s">
        <v>34</v>
      </c>
      <c r="G517" s="177">
        <v>3</v>
      </c>
      <c r="H517" s="143" t="s">
        <v>31</v>
      </c>
      <c r="I517" s="150"/>
      <c r="J517" s="150" t="s">
        <v>33</v>
      </c>
      <c r="K517" s="150"/>
      <c r="L517" s="144"/>
    </row>
    <row r="518" spans="1:12" ht="12.75" hidden="1">
      <c r="A518" s="172">
        <v>2143</v>
      </c>
      <c r="B518" s="140">
        <f t="shared" si="23"/>
      </c>
      <c r="C518" s="143" t="s">
        <v>30</v>
      </c>
      <c r="D518" s="173">
        <v>61.6</v>
      </c>
      <c r="E518" s="174">
        <f t="shared" si="24"/>
        <v>66.84</v>
      </c>
      <c r="F518" s="175" t="s">
        <v>34</v>
      </c>
      <c r="G518" s="173">
        <v>2.62</v>
      </c>
      <c r="H518" s="143" t="s">
        <v>31</v>
      </c>
      <c r="I518" s="150" t="s">
        <v>126</v>
      </c>
      <c r="J518" s="150" t="s">
        <v>33</v>
      </c>
      <c r="K518" s="150"/>
      <c r="L518" s="144"/>
    </row>
    <row r="519" spans="1:12" ht="12.75" hidden="1">
      <c r="A519" s="176" t="s">
        <v>648</v>
      </c>
      <c r="B519" s="140">
        <f t="shared" si="23"/>
      </c>
      <c r="C519" s="143" t="s">
        <v>30</v>
      </c>
      <c r="D519" s="177">
        <v>61.3</v>
      </c>
      <c r="E519" s="174">
        <f t="shared" si="24"/>
        <v>78.5</v>
      </c>
      <c r="F519" s="175" t="s">
        <v>34</v>
      </c>
      <c r="G519" s="177">
        <v>8.6</v>
      </c>
      <c r="H519" s="143" t="s">
        <v>31</v>
      </c>
      <c r="I519" s="150"/>
      <c r="J519" s="150" t="s">
        <v>33</v>
      </c>
      <c r="K519" s="150"/>
      <c r="L519" s="144"/>
    </row>
    <row r="520" spans="1:12" ht="12.75" hidden="1">
      <c r="A520" s="176" t="s">
        <v>503</v>
      </c>
      <c r="B520" s="140">
        <f t="shared" si="23"/>
      </c>
      <c r="C520" s="143" t="s">
        <v>30</v>
      </c>
      <c r="D520" s="177">
        <v>60.5</v>
      </c>
      <c r="E520" s="174">
        <f t="shared" si="24"/>
        <v>68.5</v>
      </c>
      <c r="F520" s="175" t="s">
        <v>34</v>
      </c>
      <c r="G520" s="177">
        <v>4</v>
      </c>
      <c r="H520" s="143" t="s">
        <v>31</v>
      </c>
      <c r="I520" s="150"/>
      <c r="J520" s="150" t="s">
        <v>33</v>
      </c>
      <c r="K520" s="150"/>
      <c r="L520" s="144"/>
    </row>
    <row r="521" spans="1:12" ht="12.75" hidden="1">
      <c r="A521" s="172">
        <v>2036</v>
      </c>
      <c r="B521" s="140">
        <f t="shared" si="23"/>
      </c>
      <c r="C521" s="143" t="s">
        <v>30</v>
      </c>
      <c r="D521" s="173">
        <v>60.05</v>
      </c>
      <c r="E521" s="174">
        <f t="shared" si="24"/>
        <v>63.61</v>
      </c>
      <c r="F521" s="175" t="s">
        <v>34</v>
      </c>
      <c r="G521" s="173">
        <v>1.78</v>
      </c>
      <c r="H521" s="143" t="s">
        <v>31</v>
      </c>
      <c r="I521" s="150" t="s">
        <v>70</v>
      </c>
      <c r="J521" s="150" t="s">
        <v>33</v>
      </c>
      <c r="K521" s="150"/>
      <c r="L521" s="144"/>
    </row>
    <row r="522" spans="1:12" ht="12.75" hidden="1">
      <c r="A522" s="188">
        <v>5514</v>
      </c>
      <c r="B522" s="140">
        <f t="shared" si="23"/>
      </c>
      <c r="C522" s="189" t="s">
        <v>30</v>
      </c>
      <c r="D522" s="190">
        <v>60</v>
      </c>
      <c r="E522" s="191">
        <f t="shared" si="24"/>
        <v>71</v>
      </c>
      <c r="F522" s="192" t="s">
        <v>34</v>
      </c>
      <c r="G522" s="190">
        <v>5.5</v>
      </c>
      <c r="H522" s="189" t="s">
        <v>31</v>
      </c>
      <c r="I522" s="155"/>
      <c r="J522" s="155" t="s">
        <v>33</v>
      </c>
      <c r="K522" s="155">
        <v>16</v>
      </c>
      <c r="L522" s="156">
        <v>7161</v>
      </c>
    </row>
    <row r="523" spans="1:12" ht="12.75" hidden="1">
      <c r="A523" s="172">
        <v>6467</v>
      </c>
      <c r="B523" s="140">
        <f t="shared" si="23"/>
      </c>
      <c r="C523" s="143" t="s">
        <v>30</v>
      </c>
      <c r="D523" s="173">
        <v>60</v>
      </c>
      <c r="E523" s="174">
        <f t="shared" si="24"/>
        <v>70</v>
      </c>
      <c r="F523" s="175" t="s">
        <v>34</v>
      </c>
      <c r="G523" s="173">
        <v>5</v>
      </c>
      <c r="H523" s="143" t="s">
        <v>408</v>
      </c>
      <c r="I523" s="152" t="s">
        <v>34</v>
      </c>
      <c r="J523" s="143" t="s">
        <v>409</v>
      </c>
      <c r="K523" s="143"/>
      <c r="L523" s="144"/>
    </row>
    <row r="524" spans="1:12" ht="12.75" hidden="1">
      <c r="A524" s="193" t="s">
        <v>438</v>
      </c>
      <c r="B524" s="140">
        <f t="shared" si="23"/>
      </c>
      <c r="C524" s="143" t="s">
        <v>30</v>
      </c>
      <c r="D524" s="173">
        <v>60</v>
      </c>
      <c r="E524" s="174">
        <f t="shared" si="24"/>
        <v>64</v>
      </c>
      <c r="F524" s="175" t="s">
        <v>34</v>
      </c>
      <c r="G524" s="173">
        <v>2</v>
      </c>
      <c r="H524" s="143" t="s">
        <v>31</v>
      </c>
      <c r="I524" s="150"/>
      <c r="J524" s="150" t="s">
        <v>33</v>
      </c>
      <c r="K524" s="150">
        <v>10</v>
      </c>
      <c r="L524" s="144">
        <v>7101</v>
      </c>
    </row>
    <row r="525" spans="1:12" ht="12.75" hidden="1">
      <c r="A525" s="176" t="s">
        <v>526</v>
      </c>
      <c r="B525" s="140">
        <f t="shared" si="23"/>
      </c>
      <c r="C525" s="143" t="s">
        <v>30</v>
      </c>
      <c r="D525" s="177">
        <v>60</v>
      </c>
      <c r="E525" s="174">
        <f t="shared" si="24"/>
        <v>64</v>
      </c>
      <c r="F525" s="175" t="s">
        <v>34</v>
      </c>
      <c r="G525" s="177">
        <v>2</v>
      </c>
      <c r="H525" s="143" t="s">
        <v>31</v>
      </c>
      <c r="I525" s="150"/>
      <c r="J525" s="150" t="s">
        <v>33</v>
      </c>
      <c r="K525" s="150"/>
      <c r="L525" s="144"/>
    </row>
    <row r="526" spans="1:12" ht="12.75" hidden="1">
      <c r="A526" s="176" t="s">
        <v>665</v>
      </c>
      <c r="B526" s="140">
        <f t="shared" si="23"/>
      </c>
      <c r="C526" s="143" t="s">
        <v>30</v>
      </c>
      <c r="D526" s="177">
        <v>60</v>
      </c>
      <c r="E526" s="174">
        <f t="shared" si="24"/>
        <v>68</v>
      </c>
      <c r="F526" s="175" t="s">
        <v>34</v>
      </c>
      <c r="G526" s="177">
        <v>4</v>
      </c>
      <c r="H526" s="143" t="s">
        <v>31</v>
      </c>
      <c r="I526" s="150"/>
      <c r="J526" s="150" t="s">
        <v>33</v>
      </c>
      <c r="K526" s="150"/>
      <c r="L526" s="144"/>
    </row>
    <row r="527" spans="1:12" ht="12.75" hidden="1">
      <c r="A527" s="176" t="s">
        <v>666</v>
      </c>
      <c r="B527" s="140">
        <f t="shared" si="23"/>
      </c>
      <c r="C527" s="143" t="s">
        <v>30</v>
      </c>
      <c r="D527" s="177">
        <v>60</v>
      </c>
      <c r="E527" s="174">
        <f aca="true" t="shared" si="25" ref="E527:E558">D527+(G527*2)</f>
        <v>70</v>
      </c>
      <c r="F527" s="175" t="s">
        <v>34</v>
      </c>
      <c r="G527" s="177">
        <v>5</v>
      </c>
      <c r="H527" s="143" t="s">
        <v>31</v>
      </c>
      <c r="I527" s="150"/>
      <c r="J527" s="150" t="s">
        <v>33</v>
      </c>
      <c r="K527" s="150"/>
      <c r="L527" s="144"/>
    </row>
    <row r="528" spans="1:12" ht="12.75" hidden="1">
      <c r="A528" s="176" t="s">
        <v>695</v>
      </c>
      <c r="B528" s="140">
        <f t="shared" si="23"/>
      </c>
      <c r="C528" s="143" t="s">
        <v>30</v>
      </c>
      <c r="D528" s="177">
        <v>60</v>
      </c>
      <c r="E528" s="174">
        <f t="shared" si="25"/>
        <v>65</v>
      </c>
      <c r="F528" s="175" t="s">
        <v>34</v>
      </c>
      <c r="G528" s="177">
        <v>2.5</v>
      </c>
      <c r="H528" s="143" t="s">
        <v>31</v>
      </c>
      <c r="I528" s="150"/>
      <c r="J528" s="150" t="s">
        <v>33</v>
      </c>
      <c r="K528" s="150"/>
      <c r="L528" s="144"/>
    </row>
    <row r="529" spans="1:12" ht="12.75" hidden="1">
      <c r="A529" s="176" t="s">
        <v>890</v>
      </c>
      <c r="B529" s="140">
        <f t="shared" si="23"/>
      </c>
      <c r="C529" s="143" t="s">
        <v>30</v>
      </c>
      <c r="D529" s="177">
        <v>60</v>
      </c>
      <c r="E529" s="174">
        <f t="shared" si="25"/>
        <v>66</v>
      </c>
      <c r="F529" s="175" t="s">
        <v>34</v>
      </c>
      <c r="G529" s="177">
        <v>3</v>
      </c>
      <c r="H529" s="143" t="s">
        <v>31</v>
      </c>
      <c r="I529" s="150"/>
      <c r="J529" s="150" t="s">
        <v>33</v>
      </c>
      <c r="K529" s="150"/>
      <c r="L529" s="144"/>
    </row>
    <row r="530" spans="1:12" ht="12.75" hidden="1">
      <c r="A530" s="172">
        <v>2142</v>
      </c>
      <c r="B530" s="140">
        <f t="shared" si="23"/>
      </c>
      <c r="C530" s="143" t="s">
        <v>30</v>
      </c>
      <c r="D530" s="173">
        <v>59.99</v>
      </c>
      <c r="E530" s="174">
        <f t="shared" si="25"/>
        <v>65.23</v>
      </c>
      <c r="F530" s="175" t="s">
        <v>34</v>
      </c>
      <c r="G530" s="173">
        <v>2.62</v>
      </c>
      <c r="H530" s="143" t="s">
        <v>31</v>
      </c>
      <c r="I530" s="150" t="s">
        <v>125</v>
      </c>
      <c r="J530" s="150" t="s">
        <v>33</v>
      </c>
      <c r="K530" s="150"/>
      <c r="L530" s="144"/>
    </row>
    <row r="531" spans="1:12" ht="12.75" hidden="1">
      <c r="A531" s="172">
        <v>2229</v>
      </c>
      <c r="B531" s="140">
        <f t="shared" si="23"/>
      </c>
      <c r="C531" s="143" t="s">
        <v>30</v>
      </c>
      <c r="D531" s="173">
        <v>59.92</v>
      </c>
      <c r="E531" s="174">
        <f t="shared" si="25"/>
        <v>66.98</v>
      </c>
      <c r="F531" s="175" t="s">
        <v>34</v>
      </c>
      <c r="G531" s="143">
        <v>3.53</v>
      </c>
      <c r="H531" s="143" t="s">
        <v>31</v>
      </c>
      <c r="I531" s="143" t="s">
        <v>190</v>
      </c>
      <c r="J531" s="143" t="s">
        <v>33</v>
      </c>
      <c r="K531" s="143"/>
      <c r="L531" s="144"/>
    </row>
    <row r="532" spans="1:12" ht="12.75" hidden="1">
      <c r="A532" s="172">
        <v>2332</v>
      </c>
      <c r="B532" s="140">
        <f t="shared" si="23"/>
      </c>
      <c r="C532" s="143" t="s">
        <v>30</v>
      </c>
      <c r="D532" s="173">
        <v>59.69</v>
      </c>
      <c r="E532" s="174">
        <f t="shared" si="25"/>
        <v>70.35</v>
      </c>
      <c r="F532" s="175" t="s">
        <v>34</v>
      </c>
      <c r="G532" s="143">
        <v>5.33</v>
      </c>
      <c r="H532" s="143" t="s">
        <v>31</v>
      </c>
      <c r="I532" s="143" t="s">
        <v>269</v>
      </c>
      <c r="J532" s="143" t="s">
        <v>33</v>
      </c>
      <c r="K532" s="143"/>
      <c r="L532" s="144"/>
    </row>
    <row r="533" spans="1:12" ht="12.75" hidden="1">
      <c r="A533" s="176" t="s">
        <v>583</v>
      </c>
      <c r="B533" s="140">
        <f t="shared" si="23"/>
      </c>
      <c r="C533" s="143" t="s">
        <v>30</v>
      </c>
      <c r="D533" s="177">
        <v>59.6</v>
      </c>
      <c r="E533" s="174">
        <f t="shared" si="25"/>
        <v>71</v>
      </c>
      <c r="F533" s="175" t="s">
        <v>34</v>
      </c>
      <c r="G533" s="177">
        <v>5.7</v>
      </c>
      <c r="H533" s="143" t="s">
        <v>31</v>
      </c>
      <c r="I533" s="150"/>
      <c r="J533" s="150" t="s">
        <v>33</v>
      </c>
      <c r="K533" s="150"/>
      <c r="L533" s="144"/>
    </row>
    <row r="534" spans="1:12" ht="12.75" hidden="1">
      <c r="A534" s="172">
        <v>5284</v>
      </c>
      <c r="B534" s="140">
        <f t="shared" si="23"/>
      </c>
      <c r="C534" s="143" t="s">
        <v>30</v>
      </c>
      <c r="D534" s="173">
        <v>59.5</v>
      </c>
      <c r="E534" s="174">
        <f t="shared" si="25"/>
        <v>70.9</v>
      </c>
      <c r="F534" s="175" t="s">
        <v>34</v>
      </c>
      <c r="G534" s="173">
        <v>5.7</v>
      </c>
      <c r="H534" s="143" t="s">
        <v>31</v>
      </c>
      <c r="I534" s="150"/>
      <c r="J534" s="150" t="s">
        <v>33</v>
      </c>
      <c r="K534" s="150">
        <v>1</v>
      </c>
      <c r="L534" s="144">
        <v>5284</v>
      </c>
    </row>
    <row r="535" spans="1:12" ht="12.75" hidden="1">
      <c r="A535" s="172">
        <v>2932</v>
      </c>
      <c r="B535" s="140">
        <f t="shared" si="23"/>
      </c>
      <c r="C535" s="143" t="s">
        <v>30</v>
      </c>
      <c r="D535" s="173">
        <v>59.36</v>
      </c>
      <c r="E535" s="174">
        <f t="shared" si="25"/>
        <v>65.36</v>
      </c>
      <c r="F535" s="175" t="s">
        <v>34</v>
      </c>
      <c r="G535" s="173">
        <v>3</v>
      </c>
      <c r="H535" s="152" t="s">
        <v>384</v>
      </c>
      <c r="I535" s="143" t="s">
        <v>397</v>
      </c>
      <c r="J535" s="143" t="s">
        <v>33</v>
      </c>
      <c r="K535" s="143"/>
      <c r="L535" s="144"/>
    </row>
    <row r="536" spans="1:12" ht="12.75" hidden="1">
      <c r="A536" s="172">
        <v>5294</v>
      </c>
      <c r="B536" s="140">
        <f t="shared" si="23"/>
      </c>
      <c r="C536" s="143" t="s">
        <v>30</v>
      </c>
      <c r="D536" s="173">
        <v>59</v>
      </c>
      <c r="E536" s="174">
        <f t="shared" si="25"/>
        <v>72</v>
      </c>
      <c r="F536" s="175" t="s">
        <v>34</v>
      </c>
      <c r="G536" s="173">
        <v>6.5</v>
      </c>
      <c r="H536" s="143" t="s">
        <v>31</v>
      </c>
      <c r="I536" s="150"/>
      <c r="J536" s="150" t="s">
        <v>33</v>
      </c>
      <c r="K536" s="150">
        <v>12</v>
      </c>
      <c r="L536" s="144">
        <v>5294</v>
      </c>
    </row>
    <row r="537" spans="1:12" ht="12.75" hidden="1">
      <c r="A537" s="176" t="s">
        <v>594</v>
      </c>
      <c r="B537" s="140">
        <f t="shared" si="23"/>
      </c>
      <c r="C537" s="143" t="s">
        <v>30</v>
      </c>
      <c r="D537" s="177">
        <v>59</v>
      </c>
      <c r="E537" s="174">
        <f t="shared" si="25"/>
        <v>65</v>
      </c>
      <c r="F537" s="175" t="s">
        <v>34</v>
      </c>
      <c r="G537" s="177">
        <v>3</v>
      </c>
      <c r="H537" s="143" t="s">
        <v>31</v>
      </c>
      <c r="I537" s="150"/>
      <c r="J537" s="150" t="s">
        <v>33</v>
      </c>
      <c r="K537" s="150"/>
      <c r="L537" s="144"/>
    </row>
    <row r="538" spans="1:12" ht="12.75" hidden="1">
      <c r="A538" s="176" t="s">
        <v>613</v>
      </c>
      <c r="B538" s="140">
        <f t="shared" si="23"/>
      </c>
      <c r="C538" s="143" t="s">
        <v>30</v>
      </c>
      <c r="D538" s="177">
        <v>59</v>
      </c>
      <c r="E538" s="174">
        <f t="shared" si="25"/>
        <v>63</v>
      </c>
      <c r="F538" s="175" t="s">
        <v>34</v>
      </c>
      <c r="G538" s="177">
        <v>2</v>
      </c>
      <c r="H538" s="143" t="s">
        <v>31</v>
      </c>
      <c r="I538" s="150"/>
      <c r="J538" s="150" t="s">
        <v>33</v>
      </c>
      <c r="K538" s="150"/>
      <c r="L538" s="144"/>
    </row>
    <row r="539" spans="1:12" ht="12.75" hidden="1">
      <c r="A539" s="176" t="s">
        <v>848</v>
      </c>
      <c r="B539" s="140">
        <f t="shared" si="23"/>
      </c>
      <c r="C539" s="143" t="s">
        <v>30</v>
      </c>
      <c r="D539" s="177">
        <v>59</v>
      </c>
      <c r="E539" s="174">
        <f t="shared" si="25"/>
        <v>64</v>
      </c>
      <c r="F539" s="175" t="s">
        <v>34</v>
      </c>
      <c r="G539" s="177">
        <v>2.5</v>
      </c>
      <c r="H539" s="143" t="s">
        <v>31</v>
      </c>
      <c r="I539" s="150"/>
      <c r="J539" s="150" t="s">
        <v>33</v>
      </c>
      <c r="K539" s="150"/>
      <c r="L539" s="144"/>
    </row>
    <row r="540" spans="1:12" ht="12.75" hidden="1">
      <c r="A540" s="176" t="s">
        <v>683</v>
      </c>
      <c r="B540" s="140">
        <f t="shared" si="23"/>
      </c>
      <c r="C540" s="143" t="s">
        <v>30</v>
      </c>
      <c r="D540" s="177">
        <v>58.75</v>
      </c>
      <c r="E540" s="174">
        <f t="shared" si="25"/>
        <v>65.81</v>
      </c>
      <c r="F540" s="175" t="s">
        <v>34</v>
      </c>
      <c r="G540" s="177">
        <v>3.53</v>
      </c>
      <c r="H540" s="143" t="s">
        <v>31</v>
      </c>
      <c r="I540" s="150"/>
      <c r="J540" s="150" t="s">
        <v>33</v>
      </c>
      <c r="K540" s="150"/>
      <c r="L540" s="144"/>
    </row>
    <row r="541" spans="1:12" ht="12.75" hidden="1">
      <c r="A541" s="172">
        <v>2141</v>
      </c>
      <c r="B541" s="140">
        <f t="shared" si="23"/>
      </c>
      <c r="C541" s="143" t="s">
        <v>30</v>
      </c>
      <c r="D541" s="173">
        <v>58.42</v>
      </c>
      <c r="E541" s="174">
        <f t="shared" si="25"/>
        <v>63.660000000000004</v>
      </c>
      <c r="F541" s="175" t="s">
        <v>34</v>
      </c>
      <c r="G541" s="173">
        <v>2.62</v>
      </c>
      <c r="H541" s="143" t="s">
        <v>31</v>
      </c>
      <c r="I541" s="150" t="s">
        <v>124</v>
      </c>
      <c r="J541" s="150" t="s">
        <v>33</v>
      </c>
      <c r="K541" s="150"/>
      <c r="L541" s="144"/>
    </row>
    <row r="542" spans="1:12" ht="12.75" hidden="1">
      <c r="A542" s="172">
        <v>9879</v>
      </c>
      <c r="B542" s="140">
        <f t="shared" si="23"/>
      </c>
      <c r="C542" s="143" t="s">
        <v>30</v>
      </c>
      <c r="D542" s="173">
        <v>58</v>
      </c>
      <c r="E542" s="173">
        <f t="shared" si="25"/>
        <v>71.96000000000001</v>
      </c>
      <c r="F542" s="173"/>
      <c r="G542" s="173">
        <v>6.98</v>
      </c>
      <c r="H542" s="143" t="s">
        <v>31</v>
      </c>
      <c r="I542" s="143">
        <v>9879</v>
      </c>
      <c r="J542" s="143" t="s">
        <v>33</v>
      </c>
      <c r="K542" s="143">
        <v>1</v>
      </c>
      <c r="L542" s="144">
        <v>9879</v>
      </c>
    </row>
    <row r="543" spans="1:12" ht="12.75" hidden="1">
      <c r="A543" s="176" t="s">
        <v>907</v>
      </c>
      <c r="B543" s="140">
        <f t="shared" si="23"/>
      </c>
      <c r="C543" s="143" t="s">
        <v>30</v>
      </c>
      <c r="D543" s="177">
        <v>58</v>
      </c>
      <c r="E543" s="174">
        <f t="shared" si="25"/>
        <v>64</v>
      </c>
      <c r="F543" s="175" t="s">
        <v>34</v>
      </c>
      <c r="G543" s="177">
        <v>3</v>
      </c>
      <c r="H543" s="143" t="s">
        <v>31</v>
      </c>
      <c r="I543" s="150"/>
      <c r="J543" s="150" t="s">
        <v>33</v>
      </c>
      <c r="K543" s="150"/>
      <c r="L543" s="144"/>
    </row>
    <row r="544" spans="1:12" ht="12.75" hidden="1">
      <c r="A544" s="172">
        <v>1307</v>
      </c>
      <c r="B544" s="140">
        <f aca="true" t="shared" si="26" ref="B544:B607">IF(G544=$D$8,IF(D544&lt;$E$21,IF(I544&lt;&gt;0,1,""),""),"")</f>
      </c>
      <c r="C544" s="143" t="s">
        <v>30</v>
      </c>
      <c r="D544" s="173">
        <v>57</v>
      </c>
      <c r="E544" s="174">
        <f t="shared" si="25"/>
        <v>65</v>
      </c>
      <c r="F544" s="175" t="s">
        <v>34</v>
      </c>
      <c r="G544" s="173">
        <v>4</v>
      </c>
      <c r="H544" s="143" t="s">
        <v>31</v>
      </c>
      <c r="I544" s="150"/>
      <c r="J544" s="143" t="s">
        <v>33</v>
      </c>
      <c r="K544" s="150"/>
      <c r="L544" s="144">
        <v>7172</v>
      </c>
    </row>
    <row r="545" spans="1:12" ht="12.75" hidden="1">
      <c r="A545" s="172">
        <v>6019</v>
      </c>
      <c r="B545" s="140">
        <f t="shared" si="26"/>
      </c>
      <c r="C545" s="143" t="s">
        <v>30</v>
      </c>
      <c r="D545" s="173">
        <v>57</v>
      </c>
      <c r="E545" s="174">
        <f t="shared" si="25"/>
        <v>60</v>
      </c>
      <c r="F545" s="175" t="s">
        <v>34</v>
      </c>
      <c r="G545" s="173">
        <v>1.5</v>
      </c>
      <c r="H545" s="143" t="s">
        <v>31</v>
      </c>
      <c r="I545" s="150"/>
      <c r="J545" s="150" t="s">
        <v>33</v>
      </c>
      <c r="K545" s="150">
        <v>16</v>
      </c>
      <c r="L545" s="144">
        <v>7084</v>
      </c>
    </row>
    <row r="546" spans="1:12" ht="12.75" hidden="1">
      <c r="A546" s="176" t="s">
        <v>467</v>
      </c>
      <c r="B546" s="140">
        <f t="shared" si="26"/>
      </c>
      <c r="C546" s="143" t="s">
        <v>30</v>
      </c>
      <c r="D546" s="177">
        <v>57</v>
      </c>
      <c r="E546" s="174">
        <f t="shared" si="25"/>
        <v>60</v>
      </c>
      <c r="F546" s="175" t="s">
        <v>34</v>
      </c>
      <c r="G546" s="177">
        <v>1.5</v>
      </c>
      <c r="H546" s="143" t="s">
        <v>31</v>
      </c>
      <c r="I546" s="150"/>
      <c r="J546" s="150" t="s">
        <v>33</v>
      </c>
      <c r="K546" s="150"/>
      <c r="L546" s="144"/>
    </row>
    <row r="547" spans="1:12" ht="12.75" hidden="1">
      <c r="A547" s="176" t="s">
        <v>492</v>
      </c>
      <c r="B547" s="140">
        <f t="shared" si="26"/>
      </c>
      <c r="C547" s="143" t="s">
        <v>30</v>
      </c>
      <c r="D547" s="177">
        <v>57</v>
      </c>
      <c r="E547" s="174">
        <f t="shared" si="25"/>
        <v>65</v>
      </c>
      <c r="F547" s="175" t="s">
        <v>34</v>
      </c>
      <c r="G547" s="177">
        <v>4</v>
      </c>
      <c r="H547" s="143" t="s">
        <v>31</v>
      </c>
      <c r="I547" s="150"/>
      <c r="J547" s="150" t="s">
        <v>33</v>
      </c>
      <c r="K547" s="150"/>
      <c r="L547" s="144"/>
    </row>
    <row r="548" spans="1:12" ht="12.75" hidden="1">
      <c r="A548" s="176" t="s">
        <v>824</v>
      </c>
      <c r="B548" s="140">
        <f t="shared" si="26"/>
      </c>
      <c r="C548" s="143" t="s">
        <v>30</v>
      </c>
      <c r="D548" s="177">
        <v>57</v>
      </c>
      <c r="E548" s="174">
        <f t="shared" si="25"/>
        <v>61</v>
      </c>
      <c r="F548" s="175" t="s">
        <v>34</v>
      </c>
      <c r="G548" s="177">
        <v>2</v>
      </c>
      <c r="H548" s="143" t="s">
        <v>31</v>
      </c>
      <c r="I548" s="150"/>
      <c r="J548" s="150" t="s">
        <v>33</v>
      </c>
      <c r="K548" s="150"/>
      <c r="L548" s="144"/>
    </row>
    <row r="549" spans="1:12" ht="12.75" hidden="1">
      <c r="A549" s="172">
        <v>2035</v>
      </c>
      <c r="B549" s="140">
        <f t="shared" si="26"/>
      </c>
      <c r="C549" s="143" t="s">
        <v>30</v>
      </c>
      <c r="D549" s="173">
        <v>56.87</v>
      </c>
      <c r="E549" s="174">
        <f t="shared" si="25"/>
        <v>60.43</v>
      </c>
      <c r="F549" s="175" t="s">
        <v>34</v>
      </c>
      <c r="G549" s="173">
        <v>1.78</v>
      </c>
      <c r="H549" s="143" t="s">
        <v>31</v>
      </c>
      <c r="I549" s="150" t="s">
        <v>69</v>
      </c>
      <c r="J549" s="150" t="s">
        <v>33</v>
      </c>
      <c r="K549" s="150"/>
      <c r="L549" s="144"/>
    </row>
    <row r="550" spans="1:12" ht="12.75" hidden="1">
      <c r="A550" s="172">
        <v>2140</v>
      </c>
      <c r="B550" s="140">
        <f t="shared" si="26"/>
      </c>
      <c r="C550" s="143" t="s">
        <v>30</v>
      </c>
      <c r="D550" s="173">
        <v>56.82</v>
      </c>
      <c r="E550" s="174">
        <f t="shared" si="25"/>
        <v>62.06</v>
      </c>
      <c r="F550" s="175" t="s">
        <v>34</v>
      </c>
      <c r="G550" s="173">
        <v>2.62</v>
      </c>
      <c r="H550" s="143" t="s">
        <v>31</v>
      </c>
      <c r="I550" s="150" t="s">
        <v>123</v>
      </c>
      <c r="J550" s="150" t="s">
        <v>33</v>
      </c>
      <c r="K550" s="150"/>
      <c r="L550" s="144"/>
    </row>
    <row r="551" spans="1:12" ht="12.75" hidden="1">
      <c r="A551" s="172">
        <v>2228</v>
      </c>
      <c r="B551" s="140">
        <f t="shared" si="26"/>
      </c>
      <c r="C551" s="143" t="s">
        <v>30</v>
      </c>
      <c r="D551" s="173">
        <v>56.74</v>
      </c>
      <c r="E551" s="174">
        <f t="shared" si="25"/>
        <v>63.800000000000004</v>
      </c>
      <c r="F551" s="175" t="s">
        <v>34</v>
      </c>
      <c r="G551" s="143">
        <v>3.53</v>
      </c>
      <c r="H551" s="143" t="s">
        <v>31</v>
      </c>
      <c r="I551" s="143" t="s">
        <v>189</v>
      </c>
      <c r="J551" s="150" t="s">
        <v>33</v>
      </c>
      <c r="K551" s="143"/>
      <c r="L551" s="144"/>
    </row>
    <row r="552" spans="1:12" ht="12.75" hidden="1">
      <c r="A552" s="172">
        <v>2331</v>
      </c>
      <c r="B552" s="140">
        <f t="shared" si="26"/>
      </c>
      <c r="C552" s="143" t="s">
        <v>30</v>
      </c>
      <c r="D552" s="173">
        <v>56.52</v>
      </c>
      <c r="E552" s="174">
        <f t="shared" si="25"/>
        <v>67.18</v>
      </c>
      <c r="F552" s="175" t="s">
        <v>34</v>
      </c>
      <c r="G552" s="143">
        <v>5.33</v>
      </c>
      <c r="H552" s="143" t="s">
        <v>31</v>
      </c>
      <c r="I552" s="143" t="s">
        <v>268</v>
      </c>
      <c r="J552" s="150" t="s">
        <v>33</v>
      </c>
      <c r="K552" s="143"/>
      <c r="L552" s="144"/>
    </row>
    <row r="553" spans="1:12" ht="12.75" hidden="1">
      <c r="A553" s="172">
        <v>5215</v>
      </c>
      <c r="B553" s="140">
        <f t="shared" si="26"/>
      </c>
      <c r="C553" s="143" t="s">
        <v>30</v>
      </c>
      <c r="D553" s="173">
        <v>56.5</v>
      </c>
      <c r="E553" s="174">
        <f t="shared" si="25"/>
        <v>62.74</v>
      </c>
      <c r="F553" s="175" t="s">
        <v>34</v>
      </c>
      <c r="G553" s="173">
        <v>3.12</v>
      </c>
      <c r="H553" s="143" t="s">
        <v>31</v>
      </c>
      <c r="I553" s="150"/>
      <c r="J553" s="150" t="s">
        <v>33</v>
      </c>
      <c r="K553" s="150">
        <v>5</v>
      </c>
      <c r="L553" s="144">
        <v>5215</v>
      </c>
    </row>
    <row r="554" spans="1:12" ht="12.75" hidden="1">
      <c r="A554" s="176">
        <v>5215</v>
      </c>
      <c r="B554" s="140">
        <f t="shared" si="26"/>
      </c>
      <c r="C554" s="143" t="s">
        <v>30</v>
      </c>
      <c r="D554" s="177">
        <v>56.15</v>
      </c>
      <c r="E554" s="174">
        <f t="shared" si="25"/>
        <v>62.449999999999996</v>
      </c>
      <c r="F554" s="175"/>
      <c r="G554" s="177">
        <v>3.15</v>
      </c>
      <c r="H554" s="143" t="s">
        <v>31</v>
      </c>
      <c r="I554" s="150"/>
      <c r="J554" s="150" t="s">
        <v>33</v>
      </c>
      <c r="K554" s="150"/>
      <c r="L554" s="144"/>
    </row>
    <row r="555" spans="1:12" ht="12.75" hidden="1">
      <c r="A555" s="176" t="s">
        <v>584</v>
      </c>
      <c r="B555" s="140">
        <f t="shared" si="26"/>
      </c>
      <c r="C555" s="143" t="s">
        <v>30</v>
      </c>
      <c r="D555" s="177">
        <v>55.5</v>
      </c>
      <c r="E555" s="174">
        <f t="shared" si="25"/>
        <v>61.5</v>
      </c>
      <c r="F555" s="175" t="s">
        <v>34</v>
      </c>
      <c r="G555" s="177">
        <v>3</v>
      </c>
      <c r="H555" s="143" t="s">
        <v>31</v>
      </c>
      <c r="I555" s="150"/>
      <c r="J555" s="150" t="s">
        <v>33</v>
      </c>
      <c r="K555" s="150"/>
      <c r="L555" s="144"/>
    </row>
    <row r="556" spans="1:12" ht="12.75" hidden="1">
      <c r="A556" s="172">
        <v>2139</v>
      </c>
      <c r="B556" s="140">
        <f t="shared" si="26"/>
      </c>
      <c r="C556" s="143" t="s">
        <v>30</v>
      </c>
      <c r="D556" s="173">
        <v>55.25</v>
      </c>
      <c r="E556" s="174">
        <f t="shared" si="25"/>
        <v>60.49</v>
      </c>
      <c r="F556" s="175" t="s">
        <v>34</v>
      </c>
      <c r="G556" s="173">
        <v>2.62</v>
      </c>
      <c r="H556" s="143" t="s">
        <v>31</v>
      </c>
      <c r="I556" s="150" t="s">
        <v>122</v>
      </c>
      <c r="J556" s="150" t="s">
        <v>33</v>
      </c>
      <c r="K556" s="150"/>
      <c r="L556" s="144"/>
    </row>
    <row r="557" spans="1:12" ht="12.75" hidden="1">
      <c r="A557" s="172">
        <v>6012</v>
      </c>
      <c r="B557" s="140">
        <f t="shared" si="26"/>
      </c>
      <c r="C557" s="143" t="s">
        <v>30</v>
      </c>
      <c r="D557" s="173">
        <v>55</v>
      </c>
      <c r="E557" s="174">
        <f t="shared" si="25"/>
        <v>58</v>
      </c>
      <c r="F557" s="175" t="s">
        <v>34</v>
      </c>
      <c r="G557" s="173">
        <v>1.5</v>
      </c>
      <c r="H557" s="143" t="s">
        <v>31</v>
      </c>
      <c r="I557" s="159" t="s">
        <v>34</v>
      </c>
      <c r="J557" s="150" t="s">
        <v>33</v>
      </c>
      <c r="K557" s="150">
        <v>15</v>
      </c>
      <c r="L557" s="144" t="s">
        <v>417</v>
      </c>
    </row>
    <row r="558" spans="1:12" ht="12.75" hidden="1">
      <c r="A558" s="172">
        <v>9565</v>
      </c>
      <c r="B558" s="140">
        <f t="shared" si="26"/>
      </c>
      <c r="C558" s="143" t="s">
        <v>30</v>
      </c>
      <c r="D558" s="173">
        <v>55</v>
      </c>
      <c r="E558" s="174">
        <f t="shared" si="25"/>
        <v>59</v>
      </c>
      <c r="F558" s="175" t="s">
        <v>34</v>
      </c>
      <c r="G558" s="173">
        <v>2</v>
      </c>
      <c r="H558" s="143" t="s">
        <v>31</v>
      </c>
      <c r="I558" s="159" t="s">
        <v>34</v>
      </c>
      <c r="J558" s="150" t="s">
        <v>33</v>
      </c>
      <c r="K558" s="150"/>
      <c r="L558" s="144">
        <v>9565</v>
      </c>
    </row>
    <row r="559" spans="1:12" ht="102" hidden="1">
      <c r="A559" s="176">
        <v>9110</v>
      </c>
      <c r="B559" s="140">
        <f t="shared" si="26"/>
      </c>
      <c r="C559" s="143" t="s">
        <v>30</v>
      </c>
      <c r="D559" s="177">
        <v>54</v>
      </c>
      <c r="E559" s="174">
        <f aca="true" t="shared" si="27" ref="E559:E565">D559+(G559*2)</f>
        <v>59</v>
      </c>
      <c r="F559" s="175" t="s">
        <v>34</v>
      </c>
      <c r="G559" s="177">
        <v>2.5</v>
      </c>
      <c r="H559" s="143" t="s">
        <v>31</v>
      </c>
      <c r="I559" s="159"/>
      <c r="J559" s="150" t="s">
        <v>33</v>
      </c>
      <c r="K559" s="150" t="s">
        <v>418</v>
      </c>
      <c r="L559" s="144"/>
    </row>
    <row r="560" spans="1:12" ht="12.75" hidden="1">
      <c r="A560" s="176" t="s">
        <v>456</v>
      </c>
      <c r="B560" s="140">
        <f t="shared" si="26"/>
      </c>
      <c r="C560" s="143" t="s">
        <v>30</v>
      </c>
      <c r="D560" s="177">
        <v>54</v>
      </c>
      <c r="E560" s="174">
        <f t="shared" si="27"/>
        <v>59.28</v>
      </c>
      <c r="F560" s="175" t="s">
        <v>34</v>
      </c>
      <c r="G560" s="177">
        <v>2.64</v>
      </c>
      <c r="H560" s="143" t="s">
        <v>31</v>
      </c>
      <c r="I560" s="159" t="s">
        <v>34</v>
      </c>
      <c r="J560" s="150" t="s">
        <v>33</v>
      </c>
      <c r="K560" s="150"/>
      <c r="L560" s="144"/>
    </row>
    <row r="561" spans="1:12" ht="12.75" hidden="1">
      <c r="A561" s="176" t="s">
        <v>573</v>
      </c>
      <c r="B561" s="140">
        <f t="shared" si="26"/>
      </c>
      <c r="C561" s="143" t="s">
        <v>30</v>
      </c>
      <c r="D561" s="177">
        <v>54</v>
      </c>
      <c r="E561" s="174">
        <f t="shared" si="27"/>
        <v>60</v>
      </c>
      <c r="F561" s="175" t="s">
        <v>34</v>
      </c>
      <c r="G561" s="177">
        <v>3</v>
      </c>
      <c r="H561" s="143" t="s">
        <v>31</v>
      </c>
      <c r="I561" s="159" t="s">
        <v>34</v>
      </c>
      <c r="J561" s="150" t="s">
        <v>33</v>
      </c>
      <c r="K561" s="150"/>
      <c r="L561" s="144"/>
    </row>
    <row r="562" spans="1:12" ht="12.75" hidden="1">
      <c r="A562" s="172">
        <v>9715</v>
      </c>
      <c r="B562" s="140">
        <f t="shared" si="26"/>
      </c>
      <c r="C562" s="143" t="s">
        <v>30</v>
      </c>
      <c r="D562" s="173">
        <v>53.9</v>
      </c>
      <c r="E562" s="174">
        <f t="shared" si="27"/>
        <v>59.9</v>
      </c>
      <c r="F562" s="175"/>
      <c r="G562" s="173">
        <v>3</v>
      </c>
      <c r="H562" s="143" t="s">
        <v>408</v>
      </c>
      <c r="I562" s="143"/>
      <c r="J562" s="143" t="s">
        <v>409</v>
      </c>
      <c r="K562" s="143"/>
      <c r="L562" s="144"/>
    </row>
    <row r="563" spans="1:12" ht="12.75" hidden="1">
      <c r="A563" s="172">
        <v>2034</v>
      </c>
      <c r="B563" s="140">
        <f t="shared" si="26"/>
      </c>
      <c r="C563" s="143" t="s">
        <v>30</v>
      </c>
      <c r="D563" s="173">
        <v>53.7</v>
      </c>
      <c r="E563" s="174">
        <f t="shared" si="27"/>
        <v>57.260000000000005</v>
      </c>
      <c r="F563" s="175" t="s">
        <v>34</v>
      </c>
      <c r="G563" s="173">
        <v>1.78</v>
      </c>
      <c r="H563" s="143" t="s">
        <v>31</v>
      </c>
      <c r="I563" s="150" t="s">
        <v>68</v>
      </c>
      <c r="J563" s="150" t="s">
        <v>33</v>
      </c>
      <c r="K563" s="150"/>
      <c r="L563" s="144"/>
    </row>
    <row r="564" spans="1:12" ht="12.75" hidden="1">
      <c r="A564" s="172">
        <v>2138</v>
      </c>
      <c r="B564" s="140">
        <f t="shared" si="26"/>
      </c>
      <c r="C564" s="143" t="s">
        <v>30</v>
      </c>
      <c r="D564" s="173">
        <v>53.64</v>
      </c>
      <c r="E564" s="174">
        <f t="shared" si="27"/>
        <v>58.88</v>
      </c>
      <c r="F564" s="175" t="s">
        <v>34</v>
      </c>
      <c r="G564" s="173">
        <v>2.62</v>
      </c>
      <c r="H564" s="143" t="s">
        <v>31</v>
      </c>
      <c r="I564" s="150" t="s">
        <v>121</v>
      </c>
      <c r="J564" s="150" t="s">
        <v>33</v>
      </c>
      <c r="K564" s="150"/>
      <c r="L564" s="144"/>
    </row>
    <row r="565" spans="1:12" ht="12.75" hidden="1">
      <c r="A565" s="172">
        <v>9783</v>
      </c>
      <c r="B565" s="140">
        <f t="shared" si="26"/>
      </c>
      <c r="C565" s="143" t="s">
        <v>30</v>
      </c>
      <c r="D565" s="173">
        <v>53.6</v>
      </c>
      <c r="E565" s="174">
        <f t="shared" si="27"/>
        <v>56.6</v>
      </c>
      <c r="F565" s="175" t="s">
        <v>34</v>
      </c>
      <c r="G565" s="173">
        <v>1.5</v>
      </c>
      <c r="H565" s="143" t="s">
        <v>384</v>
      </c>
      <c r="I565" s="152" t="s">
        <v>34</v>
      </c>
      <c r="J565" s="143" t="s">
        <v>33</v>
      </c>
      <c r="K565" s="143" t="s">
        <v>418</v>
      </c>
      <c r="L565" s="144"/>
    </row>
    <row r="566" spans="1:12" ht="12.75" hidden="1">
      <c r="A566" s="172">
        <v>2227</v>
      </c>
      <c r="B566" s="140">
        <f t="shared" si="26"/>
      </c>
      <c r="C566" s="143" t="s">
        <v>30</v>
      </c>
      <c r="D566" s="173">
        <v>53.57</v>
      </c>
      <c r="E566" s="174">
        <f aca="true" t="shared" si="28" ref="E566:E576">D566+(G566*2)</f>
        <v>60.63</v>
      </c>
      <c r="F566" s="175" t="s">
        <v>34</v>
      </c>
      <c r="G566" s="173">
        <v>3.53</v>
      </c>
      <c r="H566" s="143" t="s">
        <v>31</v>
      </c>
      <c r="I566" s="150" t="s">
        <v>188</v>
      </c>
      <c r="J566" s="150" t="s">
        <v>33</v>
      </c>
      <c r="K566" s="150"/>
      <c r="L566" s="144"/>
    </row>
    <row r="567" spans="1:12" ht="12.75" hidden="1">
      <c r="A567" s="172">
        <v>5130</v>
      </c>
      <c r="B567" s="140">
        <f t="shared" si="26"/>
      </c>
      <c r="C567" s="143" t="s">
        <v>30</v>
      </c>
      <c r="D567" s="173">
        <v>53.5</v>
      </c>
      <c r="E567" s="174">
        <f t="shared" si="28"/>
        <v>59.5</v>
      </c>
      <c r="F567" s="175" t="s">
        <v>34</v>
      </c>
      <c r="G567" s="173">
        <v>3</v>
      </c>
      <c r="H567" s="143" t="s">
        <v>31</v>
      </c>
      <c r="I567" s="159" t="s">
        <v>34</v>
      </c>
      <c r="J567" s="150" t="s">
        <v>33</v>
      </c>
      <c r="K567" s="150">
        <v>6</v>
      </c>
      <c r="L567" s="144">
        <v>7009</v>
      </c>
    </row>
    <row r="568" spans="1:12" ht="12.75" hidden="1">
      <c r="A568" s="172">
        <v>2330</v>
      </c>
      <c r="B568" s="140">
        <f t="shared" si="26"/>
      </c>
      <c r="C568" s="143" t="s">
        <v>30</v>
      </c>
      <c r="D568" s="173">
        <v>53.34</v>
      </c>
      <c r="E568" s="174">
        <f t="shared" si="28"/>
        <v>64</v>
      </c>
      <c r="F568" s="175" t="s">
        <v>34</v>
      </c>
      <c r="G568" s="143">
        <v>5.33</v>
      </c>
      <c r="H568" s="143" t="s">
        <v>31</v>
      </c>
      <c r="I568" s="143" t="s">
        <v>267</v>
      </c>
      <c r="J568" s="143" t="s">
        <v>33</v>
      </c>
      <c r="K568" s="143"/>
      <c r="L568" s="144"/>
    </row>
    <row r="569" spans="1:12" ht="12.75" hidden="1">
      <c r="A569" s="172">
        <v>2928</v>
      </c>
      <c r="B569" s="140">
        <f t="shared" si="26"/>
      </c>
      <c r="C569" s="143" t="s">
        <v>30</v>
      </c>
      <c r="D569" s="173">
        <v>53.09</v>
      </c>
      <c r="E569" s="174">
        <f t="shared" si="28"/>
        <v>59.09</v>
      </c>
      <c r="F569" s="175" t="s">
        <v>34</v>
      </c>
      <c r="G569" s="173">
        <v>3</v>
      </c>
      <c r="H569" s="152" t="s">
        <v>384</v>
      </c>
      <c r="I569" s="143" t="s">
        <v>396</v>
      </c>
      <c r="J569" s="143" t="s">
        <v>33</v>
      </c>
      <c r="K569" s="143"/>
      <c r="L569" s="144"/>
    </row>
    <row r="570" spans="1:12" ht="12.75" hidden="1">
      <c r="A570" s="176" t="s">
        <v>443</v>
      </c>
      <c r="B570" s="140">
        <f t="shared" si="26"/>
      </c>
      <c r="C570" s="143" t="s">
        <v>30</v>
      </c>
      <c r="D570" s="177">
        <v>53</v>
      </c>
      <c r="E570" s="174">
        <f t="shared" si="28"/>
        <v>59</v>
      </c>
      <c r="F570" s="175" t="s">
        <v>34</v>
      </c>
      <c r="G570" s="177">
        <v>3</v>
      </c>
      <c r="H570" s="143" t="s">
        <v>31</v>
      </c>
      <c r="I570" s="159" t="s">
        <v>34</v>
      </c>
      <c r="J570" s="150" t="s">
        <v>33</v>
      </c>
      <c r="K570" s="150"/>
      <c r="L570" s="144"/>
    </row>
    <row r="571" spans="1:12" ht="12.75" hidden="1">
      <c r="A571" s="176" t="s">
        <v>905</v>
      </c>
      <c r="B571" s="140">
        <f t="shared" si="26"/>
      </c>
      <c r="C571" s="143" t="s">
        <v>30</v>
      </c>
      <c r="D571" s="177">
        <v>53</v>
      </c>
      <c r="E571" s="174">
        <f t="shared" si="28"/>
        <v>55.4</v>
      </c>
      <c r="F571" s="175" t="s">
        <v>34</v>
      </c>
      <c r="G571" s="177">
        <v>1.2</v>
      </c>
      <c r="H571" s="143" t="s">
        <v>31</v>
      </c>
      <c r="I571" s="159" t="s">
        <v>34</v>
      </c>
      <c r="J571" s="150" t="s">
        <v>33</v>
      </c>
      <c r="K571" s="150"/>
      <c r="L571" s="144"/>
    </row>
    <row r="572" spans="1:12" ht="12.75" hidden="1">
      <c r="A572" s="172" t="s">
        <v>920</v>
      </c>
      <c r="B572" s="140">
        <f t="shared" si="26"/>
      </c>
      <c r="C572" s="143" t="s">
        <v>30</v>
      </c>
      <c r="D572" s="173">
        <v>52.5</v>
      </c>
      <c r="E572" s="174">
        <f t="shared" si="28"/>
        <v>59.56</v>
      </c>
      <c r="F572" s="175"/>
      <c r="G572" s="173">
        <v>3.53</v>
      </c>
      <c r="H572" s="143" t="s">
        <v>325</v>
      </c>
      <c r="I572" s="143"/>
      <c r="J572" s="143" t="s">
        <v>33</v>
      </c>
      <c r="K572" s="143" t="s">
        <v>418</v>
      </c>
      <c r="L572" s="144"/>
    </row>
    <row r="573" spans="1:12" ht="12.75" hidden="1">
      <c r="A573" s="172">
        <v>2137</v>
      </c>
      <c r="B573" s="140">
        <f t="shared" si="26"/>
      </c>
      <c r="C573" s="143" t="s">
        <v>30</v>
      </c>
      <c r="D573" s="173">
        <v>52.07</v>
      </c>
      <c r="E573" s="174">
        <f t="shared" si="28"/>
        <v>57.31</v>
      </c>
      <c r="F573" s="175" t="s">
        <v>34</v>
      </c>
      <c r="G573" s="173">
        <v>2.62</v>
      </c>
      <c r="H573" s="143" t="s">
        <v>31</v>
      </c>
      <c r="I573" s="150" t="s">
        <v>120</v>
      </c>
      <c r="J573" s="150" t="s">
        <v>33</v>
      </c>
      <c r="K573" s="150"/>
      <c r="L573" s="144"/>
    </row>
    <row r="574" spans="1:12" ht="12.75" hidden="1">
      <c r="A574" s="176" t="s">
        <v>610</v>
      </c>
      <c r="B574" s="140">
        <f t="shared" si="26"/>
      </c>
      <c r="C574" s="143" t="s">
        <v>30</v>
      </c>
      <c r="D574" s="177">
        <v>52</v>
      </c>
      <c r="E574" s="174">
        <f t="shared" si="28"/>
        <v>67.6</v>
      </c>
      <c r="F574" s="175" t="s">
        <v>34</v>
      </c>
      <c r="G574" s="177">
        <v>7.8</v>
      </c>
      <c r="H574" s="143" t="s">
        <v>31</v>
      </c>
      <c r="I574" s="159" t="s">
        <v>34</v>
      </c>
      <c r="J574" s="150" t="s">
        <v>33</v>
      </c>
      <c r="K574" s="150"/>
      <c r="L574" s="144"/>
    </row>
    <row r="575" spans="1:12" ht="12.75" hidden="1">
      <c r="A575" s="176" t="s">
        <v>614</v>
      </c>
      <c r="B575" s="140">
        <f t="shared" si="26"/>
      </c>
      <c r="C575" s="143" t="s">
        <v>30</v>
      </c>
      <c r="D575" s="177">
        <v>52</v>
      </c>
      <c r="E575" s="174">
        <f t="shared" si="28"/>
        <v>58</v>
      </c>
      <c r="F575" s="175" t="s">
        <v>34</v>
      </c>
      <c r="G575" s="177">
        <v>3</v>
      </c>
      <c r="H575" s="143" t="s">
        <v>31</v>
      </c>
      <c r="I575" s="159" t="s">
        <v>34</v>
      </c>
      <c r="J575" s="150" t="s">
        <v>33</v>
      </c>
      <c r="K575" s="150"/>
      <c r="L575" s="144"/>
    </row>
    <row r="576" spans="1:12" ht="12.75" hidden="1">
      <c r="A576" s="176" t="s">
        <v>826</v>
      </c>
      <c r="B576" s="140">
        <f t="shared" si="26"/>
      </c>
      <c r="C576" s="143" t="s">
        <v>30</v>
      </c>
      <c r="D576" s="177">
        <v>52</v>
      </c>
      <c r="E576" s="174">
        <f t="shared" si="28"/>
        <v>56</v>
      </c>
      <c r="F576" s="175" t="s">
        <v>34</v>
      </c>
      <c r="G576" s="177">
        <v>2</v>
      </c>
      <c r="H576" s="143" t="s">
        <v>31</v>
      </c>
      <c r="I576" s="159" t="s">
        <v>34</v>
      </c>
      <c r="J576" s="150" t="s">
        <v>33</v>
      </c>
      <c r="K576" s="150"/>
      <c r="L576" s="144"/>
    </row>
    <row r="577" spans="1:12" ht="12.75" hidden="1">
      <c r="A577" s="172">
        <v>7829</v>
      </c>
      <c r="B577" s="140">
        <f t="shared" si="26"/>
      </c>
      <c r="C577" s="143" t="s">
        <v>30</v>
      </c>
      <c r="D577" s="173">
        <v>51</v>
      </c>
      <c r="E577" s="173">
        <v>59</v>
      </c>
      <c r="F577" s="194" t="s">
        <v>34</v>
      </c>
      <c r="G577" s="173">
        <v>4</v>
      </c>
      <c r="H577" s="143" t="s">
        <v>31</v>
      </c>
      <c r="I577" s="159" t="s">
        <v>34</v>
      </c>
      <c r="J577" s="143" t="s">
        <v>33</v>
      </c>
      <c r="K577" s="143"/>
      <c r="L577" s="144"/>
    </row>
    <row r="578" spans="1:12" ht="12.75" hidden="1">
      <c r="A578" s="176" t="s">
        <v>798</v>
      </c>
      <c r="B578" s="140">
        <f t="shared" si="26"/>
      </c>
      <c r="C578" s="143" t="s">
        <v>30</v>
      </c>
      <c r="D578" s="177">
        <v>51</v>
      </c>
      <c r="E578" s="174">
        <f aca="true" t="shared" si="29" ref="E578:E583">D578+(G578*2)</f>
        <v>54</v>
      </c>
      <c r="F578" s="175" t="s">
        <v>34</v>
      </c>
      <c r="G578" s="177">
        <v>1.5</v>
      </c>
      <c r="H578" s="143" t="s">
        <v>31</v>
      </c>
      <c r="I578" s="159" t="s">
        <v>34</v>
      </c>
      <c r="J578" s="150" t="s">
        <v>33</v>
      </c>
      <c r="K578" s="150"/>
      <c r="L578" s="144"/>
    </row>
    <row r="579" spans="1:12" ht="12.75" hidden="1">
      <c r="A579" s="172">
        <v>2033</v>
      </c>
      <c r="B579" s="140">
        <f t="shared" si="26"/>
      </c>
      <c r="C579" s="143" t="s">
        <v>30</v>
      </c>
      <c r="D579" s="173">
        <v>50.52</v>
      </c>
      <c r="E579" s="174">
        <f t="shared" si="29"/>
        <v>54.080000000000005</v>
      </c>
      <c r="F579" s="175" t="s">
        <v>34</v>
      </c>
      <c r="G579" s="173">
        <v>1.78</v>
      </c>
      <c r="H579" s="143" t="s">
        <v>31</v>
      </c>
      <c r="I579" s="150" t="s">
        <v>67</v>
      </c>
      <c r="J579" s="150" t="s">
        <v>33</v>
      </c>
      <c r="K579" s="150"/>
      <c r="L579" s="144"/>
    </row>
    <row r="580" spans="1:12" ht="12.75" hidden="1">
      <c r="A580" s="172">
        <v>2136</v>
      </c>
      <c r="B580" s="140">
        <f t="shared" si="26"/>
      </c>
      <c r="C580" s="143" t="s">
        <v>30</v>
      </c>
      <c r="D580" s="173">
        <v>50.47</v>
      </c>
      <c r="E580" s="174">
        <f t="shared" si="29"/>
        <v>55.71</v>
      </c>
      <c r="F580" s="175" t="s">
        <v>34</v>
      </c>
      <c r="G580" s="173">
        <v>2.62</v>
      </c>
      <c r="H580" s="143" t="s">
        <v>31</v>
      </c>
      <c r="I580" s="150" t="s">
        <v>119</v>
      </c>
      <c r="J580" s="150" t="s">
        <v>33</v>
      </c>
      <c r="K580" s="150"/>
      <c r="L580" s="144"/>
    </row>
    <row r="581" spans="1:12" ht="12.75" hidden="1">
      <c r="A581" s="172">
        <v>2226</v>
      </c>
      <c r="B581" s="140">
        <f t="shared" si="26"/>
      </c>
      <c r="C581" s="143" t="s">
        <v>30</v>
      </c>
      <c r="D581" s="173">
        <v>50.39</v>
      </c>
      <c r="E581" s="174">
        <f t="shared" si="29"/>
        <v>57.45</v>
      </c>
      <c r="F581" s="175" t="s">
        <v>34</v>
      </c>
      <c r="G581" s="173">
        <v>3.53</v>
      </c>
      <c r="H581" s="143" t="s">
        <v>31</v>
      </c>
      <c r="I581" s="150" t="s">
        <v>187</v>
      </c>
      <c r="J581" s="150" t="s">
        <v>33</v>
      </c>
      <c r="K581" s="150"/>
      <c r="L581" s="144"/>
    </row>
    <row r="582" spans="1:12" ht="12.75" hidden="1">
      <c r="A582" s="172">
        <v>2329</v>
      </c>
      <c r="B582" s="140">
        <f t="shared" si="26"/>
      </c>
      <c r="C582" s="143" t="s">
        <v>30</v>
      </c>
      <c r="D582" s="173">
        <v>50.17</v>
      </c>
      <c r="E582" s="174">
        <f t="shared" si="29"/>
        <v>60.83</v>
      </c>
      <c r="F582" s="175" t="s">
        <v>34</v>
      </c>
      <c r="G582" s="143">
        <v>5.33</v>
      </c>
      <c r="H582" s="143" t="s">
        <v>31</v>
      </c>
      <c r="I582" s="143" t="s">
        <v>266</v>
      </c>
      <c r="J582" s="150" t="s">
        <v>33</v>
      </c>
      <c r="K582" s="143"/>
      <c r="L582" s="144"/>
    </row>
    <row r="583" spans="1:12" ht="12.75" hidden="1">
      <c r="A583" s="172">
        <v>6466</v>
      </c>
      <c r="B583" s="140">
        <f t="shared" si="26"/>
      </c>
      <c r="C583" s="143" t="s">
        <v>30</v>
      </c>
      <c r="D583" s="173">
        <v>50</v>
      </c>
      <c r="E583" s="174">
        <f t="shared" si="29"/>
        <v>56</v>
      </c>
      <c r="F583" s="175" t="s">
        <v>34</v>
      </c>
      <c r="G583" s="173">
        <v>3</v>
      </c>
      <c r="H583" s="143" t="s">
        <v>408</v>
      </c>
      <c r="I583" s="152" t="s">
        <v>34</v>
      </c>
      <c r="J583" s="143" t="s">
        <v>409</v>
      </c>
      <c r="K583" s="143"/>
      <c r="L583" s="144"/>
    </row>
    <row r="584" spans="1:12" ht="12.75" hidden="1">
      <c r="A584" s="172">
        <v>9803</v>
      </c>
      <c r="B584" s="140">
        <f t="shared" si="26"/>
      </c>
      <c r="C584" s="143" t="s">
        <v>30</v>
      </c>
      <c r="D584" s="173">
        <v>50</v>
      </c>
      <c r="E584" s="173">
        <f aca="true" t="shared" si="30" ref="E584:E620">D584+(G584*2)</f>
        <v>54</v>
      </c>
      <c r="F584" s="173"/>
      <c r="G584" s="173">
        <v>2</v>
      </c>
      <c r="H584" s="143" t="s">
        <v>31</v>
      </c>
      <c r="I584" s="143"/>
      <c r="J584" s="143" t="s">
        <v>33</v>
      </c>
      <c r="K584" s="143"/>
      <c r="L584" s="144"/>
    </row>
    <row r="585" spans="1:12" ht="12.75" hidden="1">
      <c r="A585" s="176" t="s">
        <v>502</v>
      </c>
      <c r="B585" s="140">
        <f t="shared" si="26"/>
      </c>
      <c r="C585" s="143" t="s">
        <v>30</v>
      </c>
      <c r="D585" s="177">
        <v>50</v>
      </c>
      <c r="E585" s="174">
        <f t="shared" si="30"/>
        <v>58</v>
      </c>
      <c r="F585" s="175" t="s">
        <v>34</v>
      </c>
      <c r="G585" s="177">
        <v>4</v>
      </c>
      <c r="H585" s="143" t="s">
        <v>31</v>
      </c>
      <c r="I585" s="150"/>
      <c r="J585" s="150" t="s">
        <v>33</v>
      </c>
      <c r="K585" s="150"/>
      <c r="L585" s="144"/>
    </row>
    <row r="586" spans="1:12" ht="12.75" hidden="1">
      <c r="A586" s="176" t="s">
        <v>624</v>
      </c>
      <c r="B586" s="140">
        <f t="shared" si="26"/>
      </c>
      <c r="C586" s="143" t="s">
        <v>30</v>
      </c>
      <c r="D586" s="177">
        <v>50</v>
      </c>
      <c r="E586" s="174">
        <f t="shared" si="30"/>
        <v>53</v>
      </c>
      <c r="F586" s="175" t="s">
        <v>34</v>
      </c>
      <c r="G586" s="177">
        <v>1.5</v>
      </c>
      <c r="H586" s="143" t="s">
        <v>31</v>
      </c>
      <c r="I586" s="150"/>
      <c r="J586" s="150" t="s">
        <v>33</v>
      </c>
      <c r="K586" s="150"/>
      <c r="L586" s="144"/>
    </row>
    <row r="587" spans="1:12" ht="12.75" hidden="1">
      <c r="A587" s="176" t="s">
        <v>580</v>
      </c>
      <c r="B587" s="140">
        <f t="shared" si="26"/>
      </c>
      <c r="C587" s="143" t="s">
        <v>30</v>
      </c>
      <c r="D587" s="177">
        <v>49.5</v>
      </c>
      <c r="E587" s="174">
        <f t="shared" si="30"/>
        <v>60.9</v>
      </c>
      <c r="F587" s="175" t="s">
        <v>34</v>
      </c>
      <c r="G587" s="177">
        <v>5.7</v>
      </c>
      <c r="H587" s="143" t="s">
        <v>31</v>
      </c>
      <c r="I587" s="150"/>
      <c r="J587" s="150" t="s">
        <v>33</v>
      </c>
      <c r="K587" s="150"/>
      <c r="L587" s="144"/>
    </row>
    <row r="588" spans="1:12" ht="12.75" hidden="1">
      <c r="A588" s="176" t="s">
        <v>659</v>
      </c>
      <c r="B588" s="140">
        <f t="shared" si="26"/>
      </c>
      <c r="C588" s="143" t="s">
        <v>30</v>
      </c>
      <c r="D588" s="177">
        <v>49.4</v>
      </c>
      <c r="E588" s="174">
        <f t="shared" si="30"/>
        <v>55.6</v>
      </c>
      <c r="F588" s="175" t="s">
        <v>34</v>
      </c>
      <c r="G588" s="177">
        <v>3.1</v>
      </c>
      <c r="H588" s="143" t="s">
        <v>31</v>
      </c>
      <c r="I588" s="150"/>
      <c r="J588" s="150" t="s">
        <v>33</v>
      </c>
      <c r="K588" s="150"/>
      <c r="L588" s="144"/>
    </row>
    <row r="589" spans="1:12" ht="12.75" hidden="1">
      <c r="A589" s="172">
        <v>9001</v>
      </c>
      <c r="B589" s="140">
        <f t="shared" si="26"/>
      </c>
      <c r="C589" s="143" t="s">
        <v>30</v>
      </c>
      <c r="D589" s="173">
        <v>49</v>
      </c>
      <c r="E589" s="174">
        <f t="shared" si="30"/>
        <v>52</v>
      </c>
      <c r="F589" s="175" t="s">
        <v>34</v>
      </c>
      <c r="G589" s="173">
        <v>1.5</v>
      </c>
      <c r="H589" s="143" t="s">
        <v>31</v>
      </c>
      <c r="I589" s="143"/>
      <c r="J589" s="143" t="s">
        <v>33</v>
      </c>
      <c r="K589" s="143">
        <v>1</v>
      </c>
      <c r="L589" s="144"/>
    </row>
    <row r="590" spans="1:12" ht="12.75" hidden="1">
      <c r="A590" s="172">
        <v>2135</v>
      </c>
      <c r="B590" s="140">
        <f t="shared" si="26"/>
      </c>
      <c r="C590" s="143" t="s">
        <v>30</v>
      </c>
      <c r="D590" s="173">
        <v>48.9</v>
      </c>
      <c r="E590" s="174">
        <f t="shared" si="30"/>
        <v>54.14</v>
      </c>
      <c r="F590" s="175" t="s">
        <v>34</v>
      </c>
      <c r="G590" s="173">
        <v>2.62</v>
      </c>
      <c r="H590" s="143" t="s">
        <v>31</v>
      </c>
      <c r="I590" s="150" t="s">
        <v>118</v>
      </c>
      <c r="J590" s="150" t="s">
        <v>33</v>
      </c>
      <c r="K590" s="150"/>
      <c r="L590" s="144"/>
    </row>
    <row r="591" spans="1:12" ht="12.75" hidden="1">
      <c r="A591" s="176" t="s">
        <v>442</v>
      </c>
      <c r="B591" s="140">
        <f t="shared" si="26"/>
      </c>
      <c r="C591" s="143" t="s">
        <v>30</v>
      </c>
      <c r="D591" s="177">
        <v>48.5</v>
      </c>
      <c r="E591" s="174">
        <f t="shared" si="30"/>
        <v>54.5</v>
      </c>
      <c r="F591" s="175" t="s">
        <v>34</v>
      </c>
      <c r="G591" s="177">
        <v>3</v>
      </c>
      <c r="H591" s="143" t="s">
        <v>31</v>
      </c>
      <c r="I591" s="150"/>
      <c r="J591" s="150" t="s">
        <v>33</v>
      </c>
      <c r="K591" s="150"/>
      <c r="L591" s="144"/>
    </row>
    <row r="592" spans="1:12" ht="12.75" hidden="1">
      <c r="A592" s="176" t="s">
        <v>651</v>
      </c>
      <c r="B592" s="140">
        <f t="shared" si="26"/>
      </c>
      <c r="C592" s="143" t="s">
        <v>30</v>
      </c>
      <c r="D592" s="177">
        <v>48.5</v>
      </c>
      <c r="E592" s="174">
        <f t="shared" si="30"/>
        <v>60.5</v>
      </c>
      <c r="F592" s="175" t="s">
        <v>34</v>
      </c>
      <c r="G592" s="177">
        <v>6</v>
      </c>
      <c r="H592" s="143" t="s">
        <v>31</v>
      </c>
      <c r="I592" s="150"/>
      <c r="J592" s="150" t="s">
        <v>33</v>
      </c>
      <c r="K592" s="150"/>
      <c r="L592" s="144"/>
    </row>
    <row r="593" spans="1:12" ht="12.75" hidden="1">
      <c r="A593" s="172">
        <v>5105</v>
      </c>
      <c r="B593" s="140">
        <f t="shared" si="26"/>
      </c>
      <c r="C593" s="143" t="s">
        <v>30</v>
      </c>
      <c r="D593" s="173">
        <v>48</v>
      </c>
      <c r="E593" s="174">
        <f t="shared" si="30"/>
        <v>54</v>
      </c>
      <c r="F593" s="175" t="s">
        <v>34</v>
      </c>
      <c r="G593" s="173">
        <v>3</v>
      </c>
      <c r="H593" s="143" t="s">
        <v>31</v>
      </c>
      <c r="I593" s="150"/>
      <c r="J593" s="150" t="s">
        <v>33</v>
      </c>
      <c r="K593" s="150"/>
      <c r="L593" s="144">
        <v>7009</v>
      </c>
    </row>
    <row r="594" spans="1:12" ht="12.75" hidden="1">
      <c r="A594" s="176" t="s">
        <v>501</v>
      </c>
      <c r="B594" s="140">
        <f t="shared" si="26"/>
      </c>
      <c r="C594" s="143" t="s">
        <v>30</v>
      </c>
      <c r="D594" s="177">
        <v>48</v>
      </c>
      <c r="E594" s="174">
        <f t="shared" si="30"/>
        <v>56</v>
      </c>
      <c r="F594" s="175" t="s">
        <v>34</v>
      </c>
      <c r="G594" s="177">
        <v>4</v>
      </c>
      <c r="H594" s="143" t="s">
        <v>31</v>
      </c>
      <c r="I594" s="150"/>
      <c r="J594" s="150" t="s">
        <v>33</v>
      </c>
      <c r="K594" s="150"/>
      <c r="L594" s="144"/>
    </row>
    <row r="595" spans="1:12" ht="12.75" hidden="1">
      <c r="A595" s="176" t="s">
        <v>697</v>
      </c>
      <c r="B595" s="140">
        <f t="shared" si="26"/>
      </c>
      <c r="C595" s="143" t="s">
        <v>30</v>
      </c>
      <c r="D595" s="177">
        <v>48</v>
      </c>
      <c r="E595" s="174">
        <f t="shared" si="30"/>
        <v>58</v>
      </c>
      <c r="F595" s="175" t="s">
        <v>34</v>
      </c>
      <c r="G595" s="177">
        <v>5</v>
      </c>
      <c r="H595" s="143" t="s">
        <v>31</v>
      </c>
      <c r="I595" s="150"/>
      <c r="J595" s="150" t="s">
        <v>33</v>
      </c>
      <c r="K595" s="150"/>
      <c r="L595" s="144"/>
    </row>
    <row r="596" spans="1:12" ht="12.75" hidden="1">
      <c r="A596" s="172">
        <v>2032</v>
      </c>
      <c r="B596" s="140">
        <f t="shared" si="26"/>
      </c>
      <c r="C596" s="143" t="s">
        <v>30</v>
      </c>
      <c r="D596" s="173">
        <v>47.35</v>
      </c>
      <c r="E596" s="174">
        <f t="shared" si="30"/>
        <v>50.910000000000004</v>
      </c>
      <c r="F596" s="175" t="s">
        <v>34</v>
      </c>
      <c r="G596" s="173">
        <v>1.78</v>
      </c>
      <c r="H596" s="143" t="s">
        <v>31</v>
      </c>
      <c r="I596" s="150" t="s">
        <v>66</v>
      </c>
      <c r="J596" s="150" t="s">
        <v>33</v>
      </c>
      <c r="K596" s="150"/>
      <c r="L596" s="144"/>
    </row>
    <row r="597" spans="1:12" ht="12.75" hidden="1">
      <c r="A597" s="172">
        <v>5598</v>
      </c>
      <c r="B597" s="140">
        <f t="shared" si="26"/>
      </c>
      <c r="C597" s="143" t="s">
        <v>30</v>
      </c>
      <c r="D597" s="173">
        <v>47.35</v>
      </c>
      <c r="E597" s="174">
        <f t="shared" si="30"/>
        <v>50.910000000000004</v>
      </c>
      <c r="F597" s="175" t="s">
        <v>34</v>
      </c>
      <c r="G597" s="173">
        <v>1.78</v>
      </c>
      <c r="H597" s="143" t="s">
        <v>408</v>
      </c>
      <c r="I597" s="143"/>
      <c r="J597" s="150" t="s">
        <v>33</v>
      </c>
      <c r="K597" s="143">
        <v>4</v>
      </c>
      <c r="L597" s="144">
        <v>506</v>
      </c>
    </row>
    <row r="598" spans="1:12" ht="12.75" hidden="1">
      <c r="A598" s="172">
        <v>2134</v>
      </c>
      <c r="B598" s="140">
        <f t="shared" si="26"/>
      </c>
      <c r="C598" s="143" t="s">
        <v>30</v>
      </c>
      <c r="D598" s="173">
        <v>47.29</v>
      </c>
      <c r="E598" s="174">
        <f t="shared" si="30"/>
        <v>52.53</v>
      </c>
      <c r="F598" s="175" t="s">
        <v>34</v>
      </c>
      <c r="G598" s="173">
        <v>2.62</v>
      </c>
      <c r="H598" s="143" t="s">
        <v>31</v>
      </c>
      <c r="I598" s="150" t="s">
        <v>117</v>
      </c>
      <c r="J598" s="150" t="s">
        <v>33</v>
      </c>
      <c r="K598" s="150"/>
      <c r="L598" s="144"/>
    </row>
    <row r="599" spans="1:12" ht="12.75" hidden="1">
      <c r="A599" s="172">
        <v>2225</v>
      </c>
      <c r="B599" s="140">
        <f t="shared" si="26"/>
      </c>
      <c r="C599" s="143" t="s">
        <v>30</v>
      </c>
      <c r="D599" s="173">
        <v>47.22</v>
      </c>
      <c r="E599" s="174">
        <f t="shared" si="30"/>
        <v>54.28</v>
      </c>
      <c r="F599" s="175" t="s">
        <v>34</v>
      </c>
      <c r="G599" s="173">
        <v>3.53</v>
      </c>
      <c r="H599" s="143" t="s">
        <v>31</v>
      </c>
      <c r="I599" s="150" t="s">
        <v>186</v>
      </c>
      <c r="J599" s="150" t="s">
        <v>33</v>
      </c>
      <c r="K599" s="150"/>
      <c r="L599" s="144"/>
    </row>
    <row r="600" spans="1:12" ht="12.75" hidden="1">
      <c r="A600" s="176" t="s">
        <v>822</v>
      </c>
      <c r="B600" s="140">
        <f t="shared" si="26"/>
      </c>
      <c r="C600" s="143" t="s">
        <v>30</v>
      </c>
      <c r="D600" s="177">
        <v>47</v>
      </c>
      <c r="E600" s="174">
        <f t="shared" si="30"/>
        <v>51</v>
      </c>
      <c r="F600" s="175" t="s">
        <v>34</v>
      </c>
      <c r="G600" s="177">
        <v>2</v>
      </c>
      <c r="H600" s="143" t="s">
        <v>31</v>
      </c>
      <c r="I600" s="150"/>
      <c r="J600" s="150" t="s">
        <v>33</v>
      </c>
      <c r="K600" s="150"/>
      <c r="L600" s="144"/>
    </row>
    <row r="601" spans="1:12" ht="12.75" hidden="1">
      <c r="A601" s="172">
        <v>2328</v>
      </c>
      <c r="B601" s="140">
        <f t="shared" si="26"/>
      </c>
      <c r="C601" s="143" t="s">
        <v>30</v>
      </c>
      <c r="D601" s="173">
        <v>46.99</v>
      </c>
      <c r="E601" s="174">
        <f t="shared" si="30"/>
        <v>57.650000000000006</v>
      </c>
      <c r="F601" s="175" t="s">
        <v>34</v>
      </c>
      <c r="G601" s="143">
        <v>5.33</v>
      </c>
      <c r="H601" s="143" t="s">
        <v>31</v>
      </c>
      <c r="I601" s="143" t="s">
        <v>265</v>
      </c>
      <c r="J601" s="150" t="s">
        <v>33</v>
      </c>
      <c r="K601" s="143"/>
      <c r="L601" s="144"/>
    </row>
    <row r="602" spans="1:12" ht="102" hidden="1">
      <c r="A602" s="172">
        <v>9050</v>
      </c>
      <c r="B602" s="140">
        <f t="shared" si="26"/>
      </c>
      <c r="C602" s="143" t="s">
        <v>30</v>
      </c>
      <c r="D602" s="173">
        <v>46</v>
      </c>
      <c r="E602" s="174">
        <f t="shared" si="30"/>
        <v>50</v>
      </c>
      <c r="F602" s="175"/>
      <c r="G602" s="173">
        <v>2</v>
      </c>
      <c r="H602" s="143" t="s">
        <v>31</v>
      </c>
      <c r="I602" s="150"/>
      <c r="J602" s="150" t="s">
        <v>33</v>
      </c>
      <c r="K602" s="150" t="s">
        <v>418</v>
      </c>
      <c r="L602" s="144"/>
    </row>
    <row r="603" spans="1:12" ht="12.75" hidden="1">
      <c r="A603" s="176" t="s">
        <v>565</v>
      </c>
      <c r="B603" s="140">
        <f t="shared" si="26"/>
      </c>
      <c r="C603" s="143" t="s">
        <v>30</v>
      </c>
      <c r="D603" s="177">
        <v>46</v>
      </c>
      <c r="E603" s="174">
        <f t="shared" si="30"/>
        <v>52</v>
      </c>
      <c r="F603" s="175" t="s">
        <v>34</v>
      </c>
      <c r="G603" s="177">
        <v>3</v>
      </c>
      <c r="H603" s="143" t="s">
        <v>31</v>
      </c>
      <c r="I603" s="150"/>
      <c r="J603" s="150" t="s">
        <v>33</v>
      </c>
      <c r="K603" s="150"/>
      <c r="L603" s="144"/>
    </row>
    <row r="604" spans="1:12" ht="12.75" hidden="1">
      <c r="A604" s="176" t="s">
        <v>649</v>
      </c>
      <c r="B604" s="140">
        <f t="shared" si="26"/>
      </c>
      <c r="C604" s="143" t="s">
        <v>30</v>
      </c>
      <c r="D604" s="177">
        <v>46</v>
      </c>
      <c r="E604" s="174">
        <f t="shared" si="30"/>
        <v>54</v>
      </c>
      <c r="F604" s="175" t="s">
        <v>34</v>
      </c>
      <c r="G604" s="177">
        <v>4</v>
      </c>
      <c r="H604" s="143" t="s">
        <v>31</v>
      </c>
      <c r="I604" s="150"/>
      <c r="J604" s="150" t="s">
        <v>33</v>
      </c>
      <c r="K604" s="150"/>
      <c r="L604" s="144"/>
    </row>
    <row r="605" spans="1:12" ht="12.75" hidden="1">
      <c r="A605" s="176" t="s">
        <v>768</v>
      </c>
      <c r="B605" s="140">
        <f t="shared" si="26"/>
      </c>
      <c r="C605" s="143" t="s">
        <v>30</v>
      </c>
      <c r="D605" s="177">
        <v>46</v>
      </c>
      <c r="E605" s="174">
        <f t="shared" si="30"/>
        <v>53</v>
      </c>
      <c r="F605" s="175" t="s">
        <v>34</v>
      </c>
      <c r="G605" s="177">
        <v>3.5</v>
      </c>
      <c r="H605" s="143" t="s">
        <v>31</v>
      </c>
      <c r="I605" s="150"/>
      <c r="J605" s="150" t="s">
        <v>33</v>
      </c>
      <c r="K605" s="150"/>
      <c r="L605" s="144"/>
    </row>
    <row r="606" spans="1:12" ht="12.75" hidden="1">
      <c r="A606" s="176" t="s">
        <v>650</v>
      </c>
      <c r="B606" s="140">
        <f t="shared" si="26"/>
      </c>
      <c r="C606" s="143" t="s">
        <v>30</v>
      </c>
      <c r="D606" s="177">
        <v>45.8</v>
      </c>
      <c r="E606" s="174">
        <f t="shared" si="30"/>
        <v>60.4</v>
      </c>
      <c r="F606" s="175" t="s">
        <v>34</v>
      </c>
      <c r="G606" s="177">
        <v>7.3</v>
      </c>
      <c r="H606" s="143" t="s">
        <v>31</v>
      </c>
      <c r="I606" s="150"/>
      <c r="J606" s="150" t="s">
        <v>33</v>
      </c>
      <c r="K606" s="150"/>
      <c r="L606" s="144"/>
    </row>
    <row r="607" spans="1:12" ht="12.75" hidden="1">
      <c r="A607" s="172">
        <v>2133</v>
      </c>
      <c r="B607" s="140">
        <f t="shared" si="26"/>
      </c>
      <c r="C607" s="143" t="s">
        <v>30</v>
      </c>
      <c r="D607" s="173">
        <v>45.69</v>
      </c>
      <c r="E607" s="174">
        <f t="shared" si="30"/>
        <v>50.93</v>
      </c>
      <c r="F607" s="175" t="s">
        <v>34</v>
      </c>
      <c r="G607" s="173">
        <v>2.62</v>
      </c>
      <c r="H607" s="143" t="s">
        <v>31</v>
      </c>
      <c r="I607" s="150" t="s">
        <v>116</v>
      </c>
      <c r="J607" s="150" t="s">
        <v>33</v>
      </c>
      <c r="K607" s="150"/>
      <c r="L607" s="144"/>
    </row>
    <row r="608" spans="1:12" ht="12.75" hidden="1">
      <c r="A608" s="176" t="s">
        <v>557</v>
      </c>
      <c r="B608" s="140">
        <f aca="true" t="shared" si="31" ref="B608:B671">IF(G608=$D$8,IF(D608&lt;$E$21,IF(I608&lt;&gt;0,1,""),""),"")</f>
      </c>
      <c r="C608" s="143" t="s">
        <v>30</v>
      </c>
      <c r="D608" s="177">
        <v>45.15</v>
      </c>
      <c r="E608" s="174">
        <f t="shared" si="30"/>
        <v>51.55</v>
      </c>
      <c r="F608" s="175" t="s">
        <v>34</v>
      </c>
      <c r="G608" s="177">
        <v>3.2</v>
      </c>
      <c r="H608" s="143" t="s">
        <v>31</v>
      </c>
      <c r="I608" s="150"/>
      <c r="J608" s="150" t="s">
        <v>33</v>
      </c>
      <c r="K608" s="150"/>
      <c r="L608" s="144"/>
    </row>
    <row r="609" spans="1:12" ht="12.75" hidden="1">
      <c r="A609" s="172">
        <v>6018</v>
      </c>
      <c r="B609" s="140">
        <f t="shared" si="31"/>
      </c>
      <c r="C609" s="143" t="s">
        <v>30</v>
      </c>
      <c r="D609" s="173">
        <v>45</v>
      </c>
      <c r="E609" s="174">
        <f t="shared" si="30"/>
        <v>48</v>
      </c>
      <c r="F609" s="175" t="s">
        <v>34</v>
      </c>
      <c r="G609" s="173">
        <v>1.5</v>
      </c>
      <c r="H609" s="143" t="s">
        <v>31</v>
      </c>
      <c r="I609" s="150"/>
      <c r="J609" s="150" t="s">
        <v>33</v>
      </c>
      <c r="K609" s="150">
        <v>36</v>
      </c>
      <c r="L609" s="144">
        <v>7096</v>
      </c>
    </row>
    <row r="610" spans="1:12" ht="12.75" hidden="1">
      <c r="A610" s="176" t="s">
        <v>475</v>
      </c>
      <c r="B610" s="140">
        <f t="shared" si="31"/>
      </c>
      <c r="C610" s="143" t="s">
        <v>30</v>
      </c>
      <c r="D610" s="177">
        <v>45</v>
      </c>
      <c r="E610" s="174">
        <f t="shared" si="30"/>
        <v>48</v>
      </c>
      <c r="F610" s="175" t="s">
        <v>34</v>
      </c>
      <c r="G610" s="177">
        <v>1.5</v>
      </c>
      <c r="H610" s="143" t="s">
        <v>31</v>
      </c>
      <c r="I610" s="150"/>
      <c r="J610" s="150" t="s">
        <v>33</v>
      </c>
      <c r="K610" s="150"/>
      <c r="L610" s="144"/>
    </row>
    <row r="611" spans="1:12" ht="12.75" hidden="1">
      <c r="A611" s="176" t="s">
        <v>483</v>
      </c>
      <c r="B611" s="140">
        <f t="shared" si="31"/>
      </c>
      <c r="C611" s="143" t="s">
        <v>30</v>
      </c>
      <c r="D611" s="177">
        <v>45</v>
      </c>
      <c r="E611" s="174">
        <f t="shared" si="30"/>
        <v>53</v>
      </c>
      <c r="F611" s="175" t="s">
        <v>34</v>
      </c>
      <c r="G611" s="177">
        <v>4</v>
      </c>
      <c r="H611" s="143" t="s">
        <v>31</v>
      </c>
      <c r="I611" s="150"/>
      <c r="J611" s="150" t="s">
        <v>33</v>
      </c>
      <c r="K611" s="150"/>
      <c r="L611" s="144"/>
    </row>
    <row r="612" spans="1:12" ht="12.75" hidden="1">
      <c r="A612" s="176" t="s">
        <v>556</v>
      </c>
      <c r="B612" s="140">
        <f t="shared" si="31"/>
      </c>
      <c r="C612" s="143" t="s">
        <v>30</v>
      </c>
      <c r="D612" s="177">
        <v>45</v>
      </c>
      <c r="E612" s="174">
        <f t="shared" si="30"/>
        <v>51.4</v>
      </c>
      <c r="F612" s="175" t="s">
        <v>34</v>
      </c>
      <c r="G612" s="177">
        <v>3.2</v>
      </c>
      <c r="H612" s="143" t="s">
        <v>31</v>
      </c>
      <c r="I612" s="150"/>
      <c r="J612" s="150" t="s">
        <v>33</v>
      </c>
      <c r="K612" s="150"/>
      <c r="L612" s="144"/>
    </row>
    <row r="613" spans="1:12" ht="12.75" hidden="1">
      <c r="A613" s="176" t="s">
        <v>691</v>
      </c>
      <c r="B613" s="140">
        <f t="shared" si="31"/>
      </c>
      <c r="C613" s="143" t="s">
        <v>30</v>
      </c>
      <c r="D613" s="177">
        <v>45</v>
      </c>
      <c r="E613" s="174">
        <f t="shared" si="30"/>
        <v>50</v>
      </c>
      <c r="F613" s="175" t="s">
        <v>34</v>
      </c>
      <c r="G613" s="177">
        <v>2.5</v>
      </c>
      <c r="H613" s="143" t="s">
        <v>31</v>
      </c>
      <c r="I613" s="150"/>
      <c r="J613" s="150" t="s">
        <v>33</v>
      </c>
      <c r="K613" s="150"/>
      <c r="L613" s="144"/>
    </row>
    <row r="614" spans="1:12" ht="12.75" hidden="1">
      <c r="A614" s="176" t="s">
        <v>710</v>
      </c>
      <c r="B614" s="140">
        <f t="shared" si="31"/>
      </c>
      <c r="C614" s="143" t="s">
        <v>30</v>
      </c>
      <c r="D614" s="177">
        <v>45</v>
      </c>
      <c r="E614" s="174">
        <f t="shared" si="30"/>
        <v>49</v>
      </c>
      <c r="F614" s="175" t="s">
        <v>34</v>
      </c>
      <c r="G614" s="177">
        <v>2</v>
      </c>
      <c r="H614" s="143" t="s">
        <v>31</v>
      </c>
      <c r="I614" s="150"/>
      <c r="J614" s="150" t="s">
        <v>33</v>
      </c>
      <c r="K614" s="150"/>
      <c r="L614" s="144"/>
    </row>
    <row r="615" spans="1:12" ht="12.75" hidden="1">
      <c r="A615" s="176" t="s">
        <v>801</v>
      </c>
      <c r="B615" s="140">
        <f t="shared" si="31"/>
      </c>
      <c r="C615" s="143" t="s">
        <v>30</v>
      </c>
      <c r="D615" s="177">
        <v>45</v>
      </c>
      <c r="E615" s="174">
        <f t="shared" si="30"/>
        <v>51</v>
      </c>
      <c r="F615" s="175" t="s">
        <v>34</v>
      </c>
      <c r="G615" s="177">
        <v>3</v>
      </c>
      <c r="H615" s="143" t="s">
        <v>31</v>
      </c>
      <c r="I615" s="150"/>
      <c r="J615" s="150" t="s">
        <v>33</v>
      </c>
      <c r="K615" s="150"/>
      <c r="L615" s="144"/>
    </row>
    <row r="616" spans="1:12" ht="12.75" hidden="1">
      <c r="A616" s="176" t="s">
        <v>698</v>
      </c>
      <c r="B616" s="140">
        <f t="shared" si="31"/>
      </c>
      <c r="C616" s="143" t="s">
        <v>30</v>
      </c>
      <c r="D616" s="177">
        <v>44.8</v>
      </c>
      <c r="E616" s="174">
        <f t="shared" si="30"/>
        <v>50.4</v>
      </c>
      <c r="F616" s="175" t="s">
        <v>34</v>
      </c>
      <c r="G616" s="177">
        <v>2.8</v>
      </c>
      <c r="H616" s="143" t="s">
        <v>31</v>
      </c>
      <c r="I616" s="150"/>
      <c r="J616" s="150" t="s">
        <v>33</v>
      </c>
      <c r="K616" s="150"/>
      <c r="L616" s="144"/>
    </row>
    <row r="617" spans="1:12" ht="12.75" hidden="1">
      <c r="A617" s="176" t="s">
        <v>656</v>
      </c>
      <c r="B617" s="140">
        <f t="shared" si="31"/>
      </c>
      <c r="C617" s="143" t="s">
        <v>30</v>
      </c>
      <c r="D617" s="177">
        <v>44.5</v>
      </c>
      <c r="E617" s="174">
        <f t="shared" si="30"/>
        <v>50.7</v>
      </c>
      <c r="F617" s="175" t="s">
        <v>34</v>
      </c>
      <c r="G617" s="177">
        <v>3.1</v>
      </c>
      <c r="H617" s="143" t="s">
        <v>31</v>
      </c>
      <c r="I617" s="150"/>
      <c r="J617" s="150" t="s">
        <v>33</v>
      </c>
      <c r="K617" s="150"/>
      <c r="L617" s="144"/>
    </row>
    <row r="618" spans="1:12" ht="12.75" hidden="1">
      <c r="A618" s="172">
        <v>2031</v>
      </c>
      <c r="B618" s="140">
        <f t="shared" si="31"/>
      </c>
      <c r="C618" s="143" t="s">
        <v>30</v>
      </c>
      <c r="D618" s="173">
        <v>44.17</v>
      </c>
      <c r="E618" s="174">
        <f t="shared" si="30"/>
        <v>47.730000000000004</v>
      </c>
      <c r="F618" s="175" t="s">
        <v>34</v>
      </c>
      <c r="G618" s="173">
        <v>1.78</v>
      </c>
      <c r="H618" s="143" t="s">
        <v>31</v>
      </c>
      <c r="I618" s="150" t="s">
        <v>65</v>
      </c>
      <c r="J618" s="150" t="s">
        <v>33</v>
      </c>
      <c r="K618" s="150"/>
      <c r="L618" s="144"/>
    </row>
    <row r="619" spans="1:12" ht="12.75" hidden="1">
      <c r="A619" s="172">
        <v>2132</v>
      </c>
      <c r="B619" s="140">
        <f t="shared" si="31"/>
      </c>
      <c r="C619" s="143" t="s">
        <v>30</v>
      </c>
      <c r="D619" s="173">
        <v>44.12</v>
      </c>
      <c r="E619" s="174">
        <f t="shared" si="30"/>
        <v>49.36</v>
      </c>
      <c r="F619" s="175" t="s">
        <v>34</v>
      </c>
      <c r="G619" s="173">
        <v>2.62</v>
      </c>
      <c r="H619" s="143" t="s">
        <v>31</v>
      </c>
      <c r="I619" s="150" t="s">
        <v>115</v>
      </c>
      <c r="J619" s="150" t="s">
        <v>33</v>
      </c>
      <c r="K619" s="150"/>
      <c r="L619" s="144"/>
    </row>
    <row r="620" spans="1:12" ht="12.75" hidden="1">
      <c r="A620" s="172">
        <v>2224</v>
      </c>
      <c r="B620" s="140">
        <f t="shared" si="31"/>
      </c>
      <c r="C620" s="143" t="s">
        <v>30</v>
      </c>
      <c r="D620" s="173">
        <v>44.04</v>
      </c>
      <c r="E620" s="174">
        <f t="shared" si="30"/>
        <v>51.1</v>
      </c>
      <c r="F620" s="175" t="s">
        <v>34</v>
      </c>
      <c r="G620" s="173">
        <v>3.53</v>
      </c>
      <c r="H620" s="143" t="s">
        <v>31</v>
      </c>
      <c r="I620" s="150" t="s">
        <v>185</v>
      </c>
      <c r="J620" s="150" t="s">
        <v>33</v>
      </c>
      <c r="K620" s="150"/>
      <c r="L620" s="144"/>
    </row>
    <row r="621" spans="1:12" ht="12.75" hidden="1">
      <c r="A621" s="172">
        <v>6828</v>
      </c>
      <c r="B621" s="140">
        <f t="shared" si="31"/>
      </c>
      <c r="C621" s="143" t="s">
        <v>30</v>
      </c>
      <c r="D621" s="173">
        <v>44.04</v>
      </c>
      <c r="E621" s="173">
        <v>51.1</v>
      </c>
      <c r="F621" s="175" t="s">
        <v>34</v>
      </c>
      <c r="G621" s="173">
        <v>3.53</v>
      </c>
      <c r="H621" s="143" t="s">
        <v>408</v>
      </c>
      <c r="I621" s="152" t="s">
        <v>34</v>
      </c>
      <c r="J621" s="143" t="s">
        <v>409</v>
      </c>
      <c r="K621" s="143"/>
      <c r="L621" s="144"/>
    </row>
    <row r="622" spans="1:12" ht="12.75" hidden="1">
      <c r="A622" s="176" t="s">
        <v>454</v>
      </c>
      <c r="B622" s="140">
        <f t="shared" si="31"/>
      </c>
      <c r="C622" s="143" t="s">
        <v>30</v>
      </c>
      <c r="D622" s="177">
        <v>44</v>
      </c>
      <c r="E622" s="174">
        <f aca="true" t="shared" si="32" ref="E622:E685">D622+(G622*2)</f>
        <v>50</v>
      </c>
      <c r="F622" s="175" t="s">
        <v>34</v>
      </c>
      <c r="G622" s="177">
        <v>3</v>
      </c>
      <c r="H622" s="143" t="s">
        <v>31</v>
      </c>
      <c r="I622" s="150"/>
      <c r="J622" s="150" t="s">
        <v>33</v>
      </c>
      <c r="K622" s="150"/>
      <c r="L622" s="144"/>
    </row>
    <row r="623" spans="1:12" ht="12.75" hidden="1">
      <c r="A623" s="176" t="s">
        <v>604</v>
      </c>
      <c r="B623" s="140">
        <f t="shared" si="31"/>
      </c>
      <c r="C623" s="143" t="s">
        <v>30</v>
      </c>
      <c r="D623" s="177">
        <v>44</v>
      </c>
      <c r="E623" s="174">
        <f t="shared" si="32"/>
        <v>48</v>
      </c>
      <c r="F623" s="175" t="s">
        <v>34</v>
      </c>
      <c r="G623" s="177">
        <v>2</v>
      </c>
      <c r="H623" s="143" t="s">
        <v>31</v>
      </c>
      <c r="I623" s="150"/>
      <c r="J623" s="150" t="s">
        <v>33</v>
      </c>
      <c r="K623" s="150"/>
      <c r="L623" s="144"/>
    </row>
    <row r="624" spans="1:12" ht="12.75" hidden="1">
      <c r="A624" s="176" t="s">
        <v>889</v>
      </c>
      <c r="B624" s="140">
        <f t="shared" si="31"/>
      </c>
      <c r="C624" s="143" t="s">
        <v>30</v>
      </c>
      <c r="D624" s="177">
        <v>44</v>
      </c>
      <c r="E624" s="174">
        <f t="shared" si="32"/>
        <v>50</v>
      </c>
      <c r="F624" s="175" t="s">
        <v>34</v>
      </c>
      <c r="G624" s="177">
        <v>3</v>
      </c>
      <c r="H624" s="143" t="s">
        <v>31</v>
      </c>
      <c r="I624" s="150"/>
      <c r="J624" s="150" t="s">
        <v>33</v>
      </c>
      <c r="K624" s="150"/>
      <c r="L624" s="144"/>
    </row>
    <row r="625" spans="1:12" ht="12.75" hidden="1">
      <c r="A625" s="172">
        <v>2327</v>
      </c>
      <c r="B625" s="140">
        <f t="shared" si="31"/>
      </c>
      <c r="C625" s="143" t="s">
        <v>30</v>
      </c>
      <c r="D625" s="173">
        <v>43.82</v>
      </c>
      <c r="E625" s="174">
        <f t="shared" si="32"/>
        <v>54.480000000000004</v>
      </c>
      <c r="F625" s="175" t="s">
        <v>34</v>
      </c>
      <c r="G625" s="143">
        <v>5.33</v>
      </c>
      <c r="H625" s="143" t="s">
        <v>31</v>
      </c>
      <c r="I625" s="143" t="s">
        <v>264</v>
      </c>
      <c r="J625" s="150" t="s">
        <v>33</v>
      </c>
      <c r="K625" s="143"/>
      <c r="L625" s="144"/>
    </row>
    <row r="626" spans="1:12" ht="12.75" hidden="1">
      <c r="A626" s="172">
        <v>3924</v>
      </c>
      <c r="B626" s="140">
        <f t="shared" si="31"/>
      </c>
      <c r="C626" s="143" t="s">
        <v>30</v>
      </c>
      <c r="D626" s="173">
        <v>43.69</v>
      </c>
      <c r="E626" s="174">
        <f t="shared" si="32"/>
        <v>49.69</v>
      </c>
      <c r="F626" s="175" t="s">
        <v>34</v>
      </c>
      <c r="G626" s="173">
        <v>3</v>
      </c>
      <c r="H626" s="152" t="s">
        <v>384</v>
      </c>
      <c r="I626" s="143" t="s">
        <v>404</v>
      </c>
      <c r="J626" s="150" t="s">
        <v>33</v>
      </c>
      <c r="K626" s="143"/>
      <c r="L626" s="144"/>
    </row>
    <row r="627" spans="1:12" ht="12.75" hidden="1">
      <c r="A627" s="176" t="s">
        <v>805</v>
      </c>
      <c r="B627" s="140">
        <f t="shared" si="31"/>
      </c>
      <c r="C627" s="143" t="s">
        <v>30</v>
      </c>
      <c r="D627" s="177">
        <v>43</v>
      </c>
      <c r="E627" s="174">
        <f t="shared" si="32"/>
        <v>49</v>
      </c>
      <c r="F627" s="175" t="s">
        <v>34</v>
      </c>
      <c r="G627" s="177">
        <v>3</v>
      </c>
      <c r="H627" s="143" t="s">
        <v>31</v>
      </c>
      <c r="I627" s="150"/>
      <c r="J627" s="150" t="s">
        <v>33</v>
      </c>
      <c r="K627" s="150"/>
      <c r="L627" s="144"/>
    </row>
    <row r="628" spans="1:12" ht="12.75" hidden="1">
      <c r="A628" s="176" t="s">
        <v>806</v>
      </c>
      <c r="B628" s="140">
        <f t="shared" si="31"/>
      </c>
      <c r="C628" s="143" t="s">
        <v>30</v>
      </c>
      <c r="D628" s="177">
        <v>43</v>
      </c>
      <c r="E628" s="174">
        <f t="shared" si="32"/>
        <v>47.4</v>
      </c>
      <c r="F628" s="175" t="s">
        <v>34</v>
      </c>
      <c r="G628" s="177">
        <v>2.2</v>
      </c>
      <c r="H628" s="143" t="s">
        <v>31</v>
      </c>
      <c r="I628" s="150"/>
      <c r="J628" s="150" t="s">
        <v>33</v>
      </c>
      <c r="K628" s="150"/>
      <c r="L628" s="144"/>
    </row>
    <row r="629" spans="1:12" ht="12.75" hidden="1">
      <c r="A629" s="172">
        <v>2131</v>
      </c>
      <c r="B629" s="140">
        <f t="shared" si="31"/>
      </c>
      <c r="C629" s="143" t="s">
        <v>30</v>
      </c>
      <c r="D629" s="173">
        <v>42.62</v>
      </c>
      <c r="E629" s="174">
        <f t="shared" si="32"/>
        <v>47.86</v>
      </c>
      <c r="F629" s="175" t="s">
        <v>34</v>
      </c>
      <c r="G629" s="173">
        <v>2.62</v>
      </c>
      <c r="H629" s="143" t="s">
        <v>31</v>
      </c>
      <c r="I629" s="150" t="s">
        <v>114</v>
      </c>
      <c r="J629" s="150" t="s">
        <v>33</v>
      </c>
      <c r="K629" s="150"/>
      <c r="L629" s="144"/>
    </row>
    <row r="630" spans="1:12" ht="12.75" hidden="1">
      <c r="A630" s="172">
        <v>1744</v>
      </c>
      <c r="B630" s="140">
        <f t="shared" si="31"/>
      </c>
      <c r="C630" s="143" t="s">
        <v>30</v>
      </c>
      <c r="D630" s="173">
        <v>42.5</v>
      </c>
      <c r="E630" s="174">
        <f t="shared" si="32"/>
        <v>49.5</v>
      </c>
      <c r="F630" s="175" t="s">
        <v>34</v>
      </c>
      <c r="G630" s="173">
        <v>3.5</v>
      </c>
      <c r="H630" s="143" t="s">
        <v>31</v>
      </c>
      <c r="I630" s="150"/>
      <c r="J630" s="150" t="s">
        <v>33</v>
      </c>
      <c r="K630" s="150">
        <v>36</v>
      </c>
      <c r="L630" s="144">
        <v>7003</v>
      </c>
    </row>
    <row r="631" spans="1:12" ht="12.75" hidden="1">
      <c r="A631" s="176" t="s">
        <v>879</v>
      </c>
      <c r="B631" s="140">
        <f t="shared" si="31"/>
      </c>
      <c r="C631" s="143" t="s">
        <v>30</v>
      </c>
      <c r="D631" s="177">
        <v>42.2</v>
      </c>
      <c r="E631" s="174">
        <f t="shared" si="32"/>
        <v>49.2</v>
      </c>
      <c r="F631" s="175" t="s">
        <v>34</v>
      </c>
      <c r="G631" s="177">
        <v>3.5</v>
      </c>
      <c r="H631" s="143" t="s">
        <v>31</v>
      </c>
      <c r="I631" s="150"/>
      <c r="J631" s="150" t="s">
        <v>33</v>
      </c>
      <c r="K631" s="150"/>
      <c r="L631" s="144"/>
    </row>
    <row r="632" spans="1:12" ht="12.75" hidden="1">
      <c r="A632" s="172">
        <v>6002</v>
      </c>
      <c r="B632" s="140">
        <f t="shared" si="31"/>
      </c>
      <c r="C632" s="143" t="s">
        <v>30</v>
      </c>
      <c r="D632" s="173">
        <v>42</v>
      </c>
      <c r="E632" s="174">
        <f t="shared" si="32"/>
        <v>45</v>
      </c>
      <c r="F632" s="175" t="s">
        <v>34</v>
      </c>
      <c r="G632" s="173">
        <v>1.5</v>
      </c>
      <c r="H632" s="143" t="s">
        <v>31</v>
      </c>
      <c r="I632" s="150"/>
      <c r="J632" s="150" t="s">
        <v>33</v>
      </c>
      <c r="K632" s="150">
        <v>16</v>
      </c>
      <c r="L632" s="144">
        <v>7098</v>
      </c>
    </row>
    <row r="633" spans="1:12" ht="12.75" hidden="1">
      <c r="A633" s="176" t="s">
        <v>561</v>
      </c>
      <c r="B633" s="140">
        <f t="shared" si="31"/>
      </c>
      <c r="C633" s="143" t="s">
        <v>30</v>
      </c>
      <c r="D633" s="177">
        <v>42</v>
      </c>
      <c r="E633" s="174">
        <f t="shared" si="32"/>
        <v>51</v>
      </c>
      <c r="F633" s="175" t="s">
        <v>34</v>
      </c>
      <c r="G633" s="177">
        <v>4.5</v>
      </c>
      <c r="H633" s="143" t="s">
        <v>31</v>
      </c>
      <c r="I633" s="150"/>
      <c r="J633" s="150" t="s">
        <v>33</v>
      </c>
      <c r="K633" s="150"/>
      <c r="L633" s="144"/>
    </row>
    <row r="634" spans="1:12" ht="12.75" hidden="1">
      <c r="A634" s="176" t="s">
        <v>578</v>
      </c>
      <c r="B634" s="140">
        <f t="shared" si="31"/>
      </c>
      <c r="C634" s="143" t="s">
        <v>30</v>
      </c>
      <c r="D634" s="177">
        <v>42</v>
      </c>
      <c r="E634" s="174">
        <f t="shared" si="32"/>
        <v>45</v>
      </c>
      <c r="F634" s="175" t="s">
        <v>34</v>
      </c>
      <c r="G634" s="177">
        <v>1.5</v>
      </c>
      <c r="H634" s="143" t="s">
        <v>31</v>
      </c>
      <c r="I634" s="150"/>
      <c r="J634" s="150" t="s">
        <v>33</v>
      </c>
      <c r="K634" s="150"/>
      <c r="L634" s="144"/>
    </row>
    <row r="635" spans="1:12" ht="12.75" hidden="1">
      <c r="A635" s="176" t="s">
        <v>590</v>
      </c>
      <c r="B635" s="140">
        <f t="shared" si="31"/>
      </c>
      <c r="C635" s="143" t="s">
        <v>30</v>
      </c>
      <c r="D635" s="177">
        <v>42</v>
      </c>
      <c r="E635" s="174">
        <f t="shared" si="32"/>
        <v>46</v>
      </c>
      <c r="F635" s="175" t="s">
        <v>34</v>
      </c>
      <c r="G635" s="177">
        <v>2</v>
      </c>
      <c r="H635" s="143" t="s">
        <v>31</v>
      </c>
      <c r="I635" s="150"/>
      <c r="J635" s="150" t="s">
        <v>33</v>
      </c>
      <c r="K635" s="150"/>
      <c r="L635" s="144"/>
    </row>
    <row r="636" spans="1:12" ht="12.75" hidden="1">
      <c r="A636" s="176" t="s">
        <v>606</v>
      </c>
      <c r="B636" s="140">
        <f t="shared" si="31"/>
      </c>
      <c r="C636" s="143" t="s">
        <v>30</v>
      </c>
      <c r="D636" s="177">
        <v>42</v>
      </c>
      <c r="E636" s="174">
        <f t="shared" si="32"/>
        <v>50</v>
      </c>
      <c r="F636" s="175" t="s">
        <v>34</v>
      </c>
      <c r="G636" s="177">
        <v>4</v>
      </c>
      <c r="H636" s="143" t="s">
        <v>31</v>
      </c>
      <c r="I636" s="150"/>
      <c r="J636" s="150" t="s">
        <v>33</v>
      </c>
      <c r="K636" s="150"/>
      <c r="L636" s="144"/>
    </row>
    <row r="637" spans="1:12" ht="12.75" hidden="1">
      <c r="A637" s="176" t="s">
        <v>676</v>
      </c>
      <c r="B637" s="140">
        <f t="shared" si="31"/>
      </c>
      <c r="C637" s="143" t="s">
        <v>30</v>
      </c>
      <c r="D637" s="177">
        <v>42</v>
      </c>
      <c r="E637" s="174">
        <f t="shared" si="32"/>
        <v>48</v>
      </c>
      <c r="F637" s="175" t="s">
        <v>34</v>
      </c>
      <c r="G637" s="177">
        <v>3</v>
      </c>
      <c r="H637" s="143" t="s">
        <v>31</v>
      </c>
      <c r="I637" s="150"/>
      <c r="J637" s="150" t="s">
        <v>33</v>
      </c>
      <c r="K637" s="150"/>
      <c r="L637" s="144"/>
    </row>
    <row r="638" spans="1:12" ht="12.75" hidden="1">
      <c r="A638" s="176" t="s">
        <v>513</v>
      </c>
      <c r="B638" s="140">
        <f t="shared" si="31"/>
      </c>
      <c r="C638" s="143" t="s">
        <v>30</v>
      </c>
      <c r="D638" s="177">
        <v>41.6</v>
      </c>
      <c r="E638" s="174">
        <f t="shared" si="32"/>
        <v>46.4</v>
      </c>
      <c r="F638" s="175" t="s">
        <v>34</v>
      </c>
      <c r="G638" s="177">
        <v>2.4</v>
      </c>
      <c r="H638" s="143" t="s">
        <v>31</v>
      </c>
      <c r="I638" s="150"/>
      <c r="J638" s="150" t="s">
        <v>33</v>
      </c>
      <c r="K638" s="150"/>
      <c r="L638" s="144"/>
    </row>
    <row r="639" spans="1:12" ht="12.75" hidden="1">
      <c r="A639" s="176" t="s">
        <v>622</v>
      </c>
      <c r="B639" s="140">
        <f t="shared" si="31"/>
      </c>
      <c r="C639" s="143" t="s">
        <v>30</v>
      </c>
      <c r="D639" s="177">
        <v>41.6</v>
      </c>
      <c r="E639" s="174">
        <f t="shared" si="32"/>
        <v>46.4</v>
      </c>
      <c r="F639" s="175" t="s">
        <v>34</v>
      </c>
      <c r="G639" s="177">
        <v>2.4</v>
      </c>
      <c r="H639" s="143" t="s">
        <v>31</v>
      </c>
      <c r="I639" s="150"/>
      <c r="J639" s="150" t="s">
        <v>33</v>
      </c>
      <c r="K639" s="150"/>
      <c r="L639" s="144"/>
    </row>
    <row r="640" spans="1:12" ht="12.75" hidden="1">
      <c r="A640" s="176" t="s">
        <v>609</v>
      </c>
      <c r="B640" s="140">
        <f t="shared" si="31"/>
      </c>
      <c r="C640" s="143" t="s">
        <v>30</v>
      </c>
      <c r="D640" s="177">
        <v>41.4</v>
      </c>
      <c r="E640" s="174">
        <f t="shared" si="32"/>
        <v>53.599999999999994</v>
      </c>
      <c r="F640" s="175" t="s">
        <v>34</v>
      </c>
      <c r="G640" s="177">
        <v>6.1</v>
      </c>
      <c r="H640" s="143" t="s">
        <v>31</v>
      </c>
      <c r="I640" s="150"/>
      <c r="J640" s="150" t="s">
        <v>33</v>
      </c>
      <c r="K640" s="150"/>
      <c r="L640" s="144"/>
    </row>
    <row r="641" spans="1:12" ht="12.75" hidden="1">
      <c r="A641" s="172">
        <v>2030</v>
      </c>
      <c r="B641" s="140">
        <f t="shared" si="31"/>
      </c>
      <c r="C641" s="143" t="s">
        <v>30</v>
      </c>
      <c r="D641" s="173">
        <v>41</v>
      </c>
      <c r="E641" s="174">
        <f t="shared" si="32"/>
        <v>44.56</v>
      </c>
      <c r="F641" s="175" t="s">
        <v>34</v>
      </c>
      <c r="G641" s="173">
        <v>1.78</v>
      </c>
      <c r="H641" s="143" t="s">
        <v>31</v>
      </c>
      <c r="I641" s="150" t="s">
        <v>64</v>
      </c>
      <c r="J641" s="150" t="s">
        <v>33</v>
      </c>
      <c r="K641" s="150"/>
      <c r="L641" s="144"/>
    </row>
    <row r="642" spans="1:12" ht="12.75" hidden="1">
      <c r="A642" s="172">
        <v>5509</v>
      </c>
      <c r="B642" s="140">
        <f t="shared" si="31"/>
      </c>
      <c r="C642" s="143" t="s">
        <v>30</v>
      </c>
      <c r="D642" s="173">
        <v>41</v>
      </c>
      <c r="E642" s="174">
        <f t="shared" si="32"/>
        <v>46.8</v>
      </c>
      <c r="F642" s="175" t="s">
        <v>34</v>
      </c>
      <c r="G642" s="173">
        <v>2.9</v>
      </c>
      <c r="H642" s="143" t="s">
        <v>31</v>
      </c>
      <c r="I642" s="150"/>
      <c r="J642" s="150" t="s">
        <v>33</v>
      </c>
      <c r="K642" s="150">
        <v>24</v>
      </c>
      <c r="L642" s="144">
        <v>7018</v>
      </c>
    </row>
    <row r="643" spans="1:12" ht="12.75" hidden="1">
      <c r="A643" s="176" t="s">
        <v>448</v>
      </c>
      <c r="B643" s="140">
        <f t="shared" si="31"/>
      </c>
      <c r="C643" s="143" t="s">
        <v>30</v>
      </c>
      <c r="D643" s="177">
        <v>41</v>
      </c>
      <c r="E643" s="174">
        <f t="shared" si="32"/>
        <v>47</v>
      </c>
      <c r="F643" s="175" t="s">
        <v>34</v>
      </c>
      <c r="G643" s="177">
        <v>3</v>
      </c>
      <c r="H643" s="143" t="s">
        <v>31</v>
      </c>
      <c r="I643" s="150"/>
      <c r="J643" s="150" t="s">
        <v>33</v>
      </c>
      <c r="K643" s="150"/>
      <c r="L643" s="144"/>
    </row>
    <row r="644" spans="1:12" ht="12.75" hidden="1">
      <c r="A644" s="176" t="s">
        <v>754</v>
      </c>
      <c r="B644" s="140">
        <f t="shared" si="31"/>
      </c>
      <c r="C644" s="143" t="s">
        <v>30</v>
      </c>
      <c r="D644" s="177">
        <v>41</v>
      </c>
      <c r="E644" s="174">
        <f t="shared" si="32"/>
        <v>45</v>
      </c>
      <c r="F644" s="175" t="s">
        <v>34</v>
      </c>
      <c r="G644" s="177">
        <v>2</v>
      </c>
      <c r="H644" s="143" t="s">
        <v>31</v>
      </c>
      <c r="I644" s="150"/>
      <c r="J644" s="150" t="s">
        <v>33</v>
      </c>
      <c r="K644" s="150"/>
      <c r="L644" s="144"/>
    </row>
    <row r="645" spans="1:12" ht="12.75" hidden="1">
      <c r="A645" s="176" t="s">
        <v>784</v>
      </c>
      <c r="B645" s="140">
        <f t="shared" si="31"/>
      </c>
      <c r="C645" s="143" t="s">
        <v>30</v>
      </c>
      <c r="D645" s="177">
        <v>41</v>
      </c>
      <c r="E645" s="174">
        <f t="shared" si="32"/>
        <v>51</v>
      </c>
      <c r="F645" s="175" t="s">
        <v>34</v>
      </c>
      <c r="G645" s="177">
        <v>5</v>
      </c>
      <c r="H645" s="143" t="s">
        <v>31</v>
      </c>
      <c r="I645" s="150"/>
      <c r="J645" s="150" t="s">
        <v>33</v>
      </c>
      <c r="K645" s="150"/>
      <c r="L645" s="144"/>
    </row>
    <row r="646" spans="1:12" ht="12.75" hidden="1">
      <c r="A646" s="172">
        <v>2130</v>
      </c>
      <c r="B646" s="140">
        <f t="shared" si="31"/>
      </c>
      <c r="C646" s="143" t="s">
        <v>30</v>
      </c>
      <c r="D646" s="173">
        <v>40.94</v>
      </c>
      <c r="E646" s="174">
        <f t="shared" si="32"/>
        <v>46.18</v>
      </c>
      <c r="F646" s="175" t="s">
        <v>34</v>
      </c>
      <c r="G646" s="173">
        <v>2.62</v>
      </c>
      <c r="H646" s="143" t="s">
        <v>31</v>
      </c>
      <c r="I646" s="150" t="s">
        <v>113</v>
      </c>
      <c r="J646" s="150" t="s">
        <v>33</v>
      </c>
      <c r="K646" s="150"/>
      <c r="L646" s="144"/>
    </row>
    <row r="647" spans="1:12" ht="12.75" hidden="1">
      <c r="A647" s="172">
        <v>2223</v>
      </c>
      <c r="B647" s="140">
        <f t="shared" si="31"/>
      </c>
      <c r="C647" s="143" t="s">
        <v>30</v>
      </c>
      <c r="D647" s="173">
        <v>40.87</v>
      </c>
      <c r="E647" s="174">
        <f t="shared" si="32"/>
        <v>47.93</v>
      </c>
      <c r="F647" s="175" t="s">
        <v>34</v>
      </c>
      <c r="G647" s="173">
        <v>3.53</v>
      </c>
      <c r="H647" s="143" t="s">
        <v>31</v>
      </c>
      <c r="I647" s="150" t="s">
        <v>184</v>
      </c>
      <c r="J647" s="150" t="s">
        <v>33</v>
      </c>
      <c r="K647" s="150"/>
      <c r="L647" s="144"/>
    </row>
    <row r="648" spans="1:12" ht="12.75" hidden="1">
      <c r="A648" s="172">
        <v>2326</v>
      </c>
      <c r="B648" s="140">
        <f t="shared" si="31"/>
      </c>
      <c r="C648" s="143" t="s">
        <v>30</v>
      </c>
      <c r="D648" s="173">
        <v>40.64</v>
      </c>
      <c r="E648" s="174">
        <f t="shared" si="32"/>
        <v>51.3</v>
      </c>
      <c r="F648" s="175" t="s">
        <v>34</v>
      </c>
      <c r="G648" s="173">
        <v>5.33</v>
      </c>
      <c r="H648" s="143" t="s">
        <v>31</v>
      </c>
      <c r="I648" s="143" t="s">
        <v>263</v>
      </c>
      <c r="J648" s="143" t="s">
        <v>33</v>
      </c>
      <c r="K648" s="143"/>
      <c r="L648" s="144"/>
    </row>
    <row r="649" spans="1:12" ht="12.75" hidden="1">
      <c r="A649" s="172">
        <v>5043</v>
      </c>
      <c r="B649" s="140">
        <f t="shared" si="31"/>
      </c>
      <c r="C649" s="143" t="s">
        <v>30</v>
      </c>
      <c r="D649" s="173">
        <v>40</v>
      </c>
      <c r="E649" s="174">
        <f t="shared" si="32"/>
        <v>48</v>
      </c>
      <c r="F649" s="175" t="s">
        <v>34</v>
      </c>
      <c r="G649" s="173">
        <v>4</v>
      </c>
      <c r="H649" s="143" t="s">
        <v>31</v>
      </c>
      <c r="I649" s="150"/>
      <c r="J649" s="150" t="s">
        <v>33</v>
      </c>
      <c r="K649" s="150">
        <v>36</v>
      </c>
      <c r="L649" s="144">
        <v>7013</v>
      </c>
    </row>
    <row r="650" spans="1:12" ht="102" hidden="1">
      <c r="A650" s="176">
        <v>9109</v>
      </c>
      <c r="B650" s="140">
        <f t="shared" si="31"/>
      </c>
      <c r="C650" s="143" t="s">
        <v>30</v>
      </c>
      <c r="D650" s="177">
        <v>40</v>
      </c>
      <c r="E650" s="174">
        <f t="shared" si="32"/>
        <v>44.6</v>
      </c>
      <c r="F650" s="175" t="s">
        <v>34</v>
      </c>
      <c r="G650" s="177">
        <v>2.3</v>
      </c>
      <c r="H650" s="143" t="s">
        <v>31</v>
      </c>
      <c r="I650" s="150"/>
      <c r="J650" s="150" t="s">
        <v>33</v>
      </c>
      <c r="K650" s="150" t="s">
        <v>418</v>
      </c>
      <c r="L650" s="144" t="s">
        <v>430</v>
      </c>
    </row>
    <row r="651" spans="1:12" ht="102" hidden="1">
      <c r="A651" s="176">
        <v>9723</v>
      </c>
      <c r="B651" s="140">
        <f t="shared" si="31"/>
      </c>
      <c r="C651" s="143" t="s">
        <v>30</v>
      </c>
      <c r="D651" s="177">
        <v>40</v>
      </c>
      <c r="E651" s="174">
        <f t="shared" si="32"/>
        <v>44</v>
      </c>
      <c r="F651" s="175"/>
      <c r="G651" s="177">
        <v>2</v>
      </c>
      <c r="H651" s="143" t="s">
        <v>31</v>
      </c>
      <c r="I651" s="150"/>
      <c r="J651" s="150" t="s">
        <v>33</v>
      </c>
      <c r="K651" s="150" t="s">
        <v>418</v>
      </c>
      <c r="L651" s="144"/>
    </row>
    <row r="652" spans="1:12" ht="12.75" hidden="1">
      <c r="A652" s="176" t="s">
        <v>446</v>
      </c>
      <c r="B652" s="140">
        <f t="shared" si="31"/>
      </c>
      <c r="C652" s="143" t="s">
        <v>30</v>
      </c>
      <c r="D652" s="177">
        <v>40</v>
      </c>
      <c r="E652" s="174">
        <f t="shared" si="32"/>
        <v>48</v>
      </c>
      <c r="F652" s="175" t="s">
        <v>34</v>
      </c>
      <c r="G652" s="177">
        <v>4</v>
      </c>
      <c r="H652" s="143" t="s">
        <v>31</v>
      </c>
      <c r="I652" s="150"/>
      <c r="J652" s="150" t="s">
        <v>33</v>
      </c>
      <c r="K652" s="150"/>
      <c r="L652" s="144"/>
    </row>
    <row r="653" spans="1:12" ht="12.75" hidden="1">
      <c r="A653" s="176" t="s">
        <v>462</v>
      </c>
      <c r="B653" s="140">
        <f t="shared" si="31"/>
      </c>
      <c r="C653" s="143" t="s">
        <v>30</v>
      </c>
      <c r="D653" s="177">
        <v>40</v>
      </c>
      <c r="E653" s="174">
        <f t="shared" si="32"/>
        <v>46</v>
      </c>
      <c r="F653" s="175" t="s">
        <v>34</v>
      </c>
      <c r="G653" s="177">
        <v>3</v>
      </c>
      <c r="H653" s="143" t="s">
        <v>31</v>
      </c>
      <c r="I653" s="150"/>
      <c r="J653" s="150" t="s">
        <v>33</v>
      </c>
      <c r="K653" s="150"/>
      <c r="L653" s="144"/>
    </row>
    <row r="654" spans="1:12" ht="12.75" hidden="1">
      <c r="A654" s="176" t="s">
        <v>699</v>
      </c>
      <c r="B654" s="140">
        <f t="shared" si="31"/>
      </c>
      <c r="C654" s="143" t="s">
        <v>30</v>
      </c>
      <c r="D654" s="177">
        <v>40</v>
      </c>
      <c r="E654" s="174">
        <f t="shared" si="32"/>
        <v>50</v>
      </c>
      <c r="F654" s="175" t="s">
        <v>34</v>
      </c>
      <c r="G654" s="177">
        <v>5</v>
      </c>
      <c r="H654" s="143" t="s">
        <v>31</v>
      </c>
      <c r="I654" s="150"/>
      <c r="J654" s="150" t="s">
        <v>33</v>
      </c>
      <c r="K654" s="150"/>
      <c r="L654" s="144"/>
    </row>
    <row r="655" spans="1:12" ht="12.75" hidden="1">
      <c r="A655" s="176" t="s">
        <v>892</v>
      </c>
      <c r="B655" s="140">
        <f t="shared" si="31"/>
      </c>
      <c r="C655" s="143" t="s">
        <v>30</v>
      </c>
      <c r="D655" s="177">
        <v>40</v>
      </c>
      <c r="E655" s="174">
        <f t="shared" si="32"/>
        <v>47</v>
      </c>
      <c r="F655" s="175" t="s">
        <v>34</v>
      </c>
      <c r="G655" s="177">
        <v>3.5</v>
      </c>
      <c r="H655" s="143" t="s">
        <v>31</v>
      </c>
      <c r="I655" s="150"/>
      <c r="J655" s="150" t="s">
        <v>33</v>
      </c>
      <c r="K655" s="150"/>
      <c r="L655" s="144"/>
    </row>
    <row r="656" spans="1:12" ht="12.75" hidden="1">
      <c r="A656" s="172" t="s">
        <v>919</v>
      </c>
      <c r="B656" s="140">
        <f t="shared" si="31"/>
      </c>
      <c r="C656" s="143" t="s">
        <v>30</v>
      </c>
      <c r="D656" s="173">
        <v>40</v>
      </c>
      <c r="E656" s="173">
        <f t="shared" si="32"/>
        <v>46.4</v>
      </c>
      <c r="F656" s="175"/>
      <c r="G656" s="173">
        <v>3.2</v>
      </c>
      <c r="H656" s="143" t="s">
        <v>325</v>
      </c>
      <c r="I656" s="143"/>
      <c r="J656" s="143" t="s">
        <v>33</v>
      </c>
      <c r="K656" s="143" t="s">
        <v>418</v>
      </c>
      <c r="L656" s="144"/>
    </row>
    <row r="657" spans="1:12" ht="12.75" hidden="1">
      <c r="A657" s="176" t="s">
        <v>880</v>
      </c>
      <c r="B657" s="140">
        <f t="shared" si="31"/>
      </c>
      <c r="C657" s="143" t="s">
        <v>30</v>
      </c>
      <c r="D657" s="177">
        <v>39.5</v>
      </c>
      <c r="E657" s="174">
        <f t="shared" si="32"/>
        <v>43.5</v>
      </c>
      <c r="F657" s="175" t="s">
        <v>34</v>
      </c>
      <c r="G657" s="177">
        <v>2</v>
      </c>
      <c r="H657" s="143" t="s">
        <v>31</v>
      </c>
      <c r="I657" s="150"/>
      <c r="J657" s="150" t="s">
        <v>33</v>
      </c>
      <c r="K657" s="150"/>
      <c r="L657" s="144"/>
    </row>
    <row r="658" spans="1:12" ht="12.75" hidden="1">
      <c r="A658" s="172">
        <v>2129</v>
      </c>
      <c r="B658" s="140">
        <f t="shared" si="31"/>
      </c>
      <c r="C658" s="143" t="s">
        <v>30</v>
      </c>
      <c r="D658" s="173">
        <v>39.34</v>
      </c>
      <c r="E658" s="174">
        <f t="shared" si="32"/>
        <v>44.580000000000005</v>
      </c>
      <c r="F658" s="175" t="s">
        <v>34</v>
      </c>
      <c r="G658" s="173">
        <v>2.62</v>
      </c>
      <c r="H658" s="143" t="s">
        <v>31</v>
      </c>
      <c r="I658" s="150" t="s">
        <v>112</v>
      </c>
      <c r="J658" s="150" t="s">
        <v>33</v>
      </c>
      <c r="K658" s="150"/>
      <c r="L658" s="144"/>
    </row>
    <row r="659" spans="1:12" ht="12.75" hidden="1">
      <c r="A659" s="176" t="s">
        <v>882</v>
      </c>
      <c r="B659" s="140">
        <f t="shared" si="31"/>
      </c>
      <c r="C659" s="143" t="s">
        <v>30</v>
      </c>
      <c r="D659" s="177">
        <v>39.2</v>
      </c>
      <c r="E659" s="174">
        <f t="shared" si="32"/>
        <v>50.6</v>
      </c>
      <c r="F659" s="175" t="s">
        <v>34</v>
      </c>
      <c r="G659" s="177">
        <v>5.7</v>
      </c>
      <c r="H659" s="143" t="s">
        <v>31</v>
      </c>
      <c r="I659" s="150"/>
      <c r="J659" s="150" t="s">
        <v>33</v>
      </c>
      <c r="K659" s="150"/>
      <c r="L659" s="144"/>
    </row>
    <row r="660" spans="1:12" ht="12.75" hidden="1">
      <c r="A660" s="172">
        <v>1724</v>
      </c>
      <c r="B660" s="140">
        <f t="shared" si="31"/>
      </c>
      <c r="C660" s="143" t="s">
        <v>30</v>
      </c>
      <c r="D660" s="173">
        <v>39</v>
      </c>
      <c r="E660" s="174">
        <f t="shared" si="32"/>
        <v>52</v>
      </c>
      <c r="F660" s="175" t="s">
        <v>34</v>
      </c>
      <c r="G660" s="173">
        <v>6.5</v>
      </c>
      <c r="H660" s="143" t="s">
        <v>31</v>
      </c>
      <c r="I660" s="150"/>
      <c r="J660" s="150" t="s">
        <v>33</v>
      </c>
      <c r="K660" s="150">
        <v>9</v>
      </c>
      <c r="L660" s="144">
        <v>1724</v>
      </c>
    </row>
    <row r="661" spans="1:12" ht="12.75" hidden="1">
      <c r="A661" s="172">
        <v>9099</v>
      </c>
      <c r="B661" s="140">
        <f t="shared" si="31"/>
      </c>
      <c r="C661" s="143" t="s">
        <v>30</v>
      </c>
      <c r="D661" s="173">
        <v>39</v>
      </c>
      <c r="E661" s="173">
        <f t="shared" si="32"/>
        <v>46</v>
      </c>
      <c r="F661" s="175"/>
      <c r="G661" s="173">
        <v>3.5</v>
      </c>
      <c r="H661" s="143" t="s">
        <v>325</v>
      </c>
      <c r="I661" s="143"/>
      <c r="J661" s="143" t="s">
        <v>33</v>
      </c>
      <c r="K661" s="143" t="s">
        <v>418</v>
      </c>
      <c r="L661" s="144"/>
    </row>
    <row r="662" spans="1:12" ht="12.75" hidden="1">
      <c r="A662" s="172">
        <v>5319</v>
      </c>
      <c r="B662" s="140">
        <f t="shared" si="31"/>
      </c>
      <c r="C662" s="143" t="s">
        <v>30</v>
      </c>
      <c r="D662" s="173">
        <v>38.1</v>
      </c>
      <c r="E662" s="174">
        <f t="shared" si="32"/>
        <v>49.7</v>
      </c>
      <c r="F662" s="175" t="s">
        <v>34</v>
      </c>
      <c r="G662" s="173">
        <v>5.8</v>
      </c>
      <c r="H662" s="143" t="s">
        <v>31</v>
      </c>
      <c r="I662" s="150"/>
      <c r="J662" s="150" t="s">
        <v>33</v>
      </c>
      <c r="K662" s="150">
        <v>4</v>
      </c>
      <c r="L662" s="144">
        <v>5319</v>
      </c>
    </row>
    <row r="663" spans="1:12" ht="12.75" hidden="1">
      <c r="A663" s="176" t="s">
        <v>603</v>
      </c>
      <c r="B663" s="140">
        <f t="shared" si="31"/>
      </c>
      <c r="C663" s="143" t="s">
        <v>30</v>
      </c>
      <c r="D663" s="177">
        <v>38</v>
      </c>
      <c r="E663" s="174">
        <f t="shared" si="32"/>
        <v>42.6</v>
      </c>
      <c r="F663" s="175" t="s">
        <v>34</v>
      </c>
      <c r="G663" s="177">
        <v>2.3</v>
      </c>
      <c r="H663" s="143" t="s">
        <v>31</v>
      </c>
      <c r="I663" s="150"/>
      <c r="J663" s="150" t="s">
        <v>33</v>
      </c>
      <c r="K663" s="150"/>
      <c r="L663" s="144"/>
    </row>
    <row r="664" spans="1:12" ht="12.75" hidden="1">
      <c r="A664" s="176" t="s">
        <v>789</v>
      </c>
      <c r="B664" s="140">
        <f t="shared" si="31"/>
      </c>
      <c r="C664" s="143" t="s">
        <v>30</v>
      </c>
      <c r="D664" s="177">
        <v>38</v>
      </c>
      <c r="E664" s="174">
        <f t="shared" si="32"/>
        <v>44</v>
      </c>
      <c r="F664" s="175" t="s">
        <v>34</v>
      </c>
      <c r="G664" s="177">
        <v>3</v>
      </c>
      <c r="H664" s="143" t="s">
        <v>31</v>
      </c>
      <c r="I664" s="150"/>
      <c r="J664" s="150" t="s">
        <v>33</v>
      </c>
      <c r="K664" s="150"/>
      <c r="L664" s="144"/>
    </row>
    <row r="665" spans="1:12" ht="12.75" hidden="1">
      <c r="A665" s="176" t="s">
        <v>796</v>
      </c>
      <c r="B665" s="140">
        <f t="shared" si="31"/>
      </c>
      <c r="C665" s="143" t="s">
        <v>30</v>
      </c>
      <c r="D665" s="177">
        <v>38</v>
      </c>
      <c r="E665" s="174">
        <f t="shared" si="32"/>
        <v>46</v>
      </c>
      <c r="F665" s="175" t="s">
        <v>34</v>
      </c>
      <c r="G665" s="177">
        <v>4</v>
      </c>
      <c r="H665" s="143" t="s">
        <v>31</v>
      </c>
      <c r="I665" s="150"/>
      <c r="J665" s="150" t="s">
        <v>33</v>
      </c>
      <c r="K665" s="150"/>
      <c r="L665" s="144"/>
    </row>
    <row r="666" spans="1:12" ht="12.75" hidden="1">
      <c r="A666" s="176" t="s">
        <v>899</v>
      </c>
      <c r="B666" s="140">
        <f t="shared" si="31"/>
      </c>
      <c r="C666" s="143" t="s">
        <v>30</v>
      </c>
      <c r="D666" s="177">
        <v>38</v>
      </c>
      <c r="E666" s="174">
        <f t="shared" si="32"/>
        <v>43</v>
      </c>
      <c r="F666" s="175" t="s">
        <v>34</v>
      </c>
      <c r="G666" s="177">
        <v>2.5</v>
      </c>
      <c r="H666" s="143" t="s">
        <v>31</v>
      </c>
      <c r="I666" s="150"/>
      <c r="J666" s="150" t="s">
        <v>33</v>
      </c>
      <c r="K666" s="150"/>
      <c r="L666" s="144"/>
    </row>
    <row r="667" spans="1:12" ht="12.75" hidden="1">
      <c r="A667" s="172">
        <v>2029</v>
      </c>
      <c r="B667" s="140">
        <f t="shared" si="31"/>
      </c>
      <c r="C667" s="143" t="s">
        <v>30</v>
      </c>
      <c r="D667" s="173">
        <v>37.82</v>
      </c>
      <c r="E667" s="174">
        <f t="shared" si="32"/>
        <v>41.38</v>
      </c>
      <c r="F667" s="175" t="s">
        <v>34</v>
      </c>
      <c r="G667" s="173">
        <v>1.78</v>
      </c>
      <c r="H667" s="143" t="s">
        <v>31</v>
      </c>
      <c r="I667" s="150" t="s">
        <v>63</v>
      </c>
      <c r="J667" s="150" t="s">
        <v>33</v>
      </c>
      <c r="K667" s="150"/>
      <c r="L667" s="144"/>
    </row>
    <row r="668" spans="1:12" ht="12.75" hidden="1">
      <c r="A668" s="172">
        <v>2128</v>
      </c>
      <c r="B668" s="140">
        <f t="shared" si="31"/>
      </c>
      <c r="C668" s="143" t="s">
        <v>30</v>
      </c>
      <c r="D668" s="173">
        <v>37.77</v>
      </c>
      <c r="E668" s="174">
        <f t="shared" si="32"/>
        <v>43.010000000000005</v>
      </c>
      <c r="F668" s="175" t="s">
        <v>34</v>
      </c>
      <c r="G668" s="173">
        <v>2.62</v>
      </c>
      <c r="H668" s="143" t="s">
        <v>31</v>
      </c>
      <c r="I668" s="150" t="s">
        <v>111</v>
      </c>
      <c r="J668" s="150" t="s">
        <v>33</v>
      </c>
      <c r="K668" s="150"/>
      <c r="L668" s="144"/>
    </row>
    <row r="669" spans="1:12" ht="12.75" hidden="1">
      <c r="A669" s="172">
        <v>2222</v>
      </c>
      <c r="B669" s="140">
        <f t="shared" si="31"/>
      </c>
      <c r="C669" s="143" t="s">
        <v>30</v>
      </c>
      <c r="D669" s="173">
        <v>37.69</v>
      </c>
      <c r="E669" s="174">
        <f t="shared" si="32"/>
        <v>44.75</v>
      </c>
      <c r="F669" s="175" t="s">
        <v>34</v>
      </c>
      <c r="G669" s="173">
        <v>3.53</v>
      </c>
      <c r="H669" s="143" t="s">
        <v>31</v>
      </c>
      <c r="I669" s="150" t="s">
        <v>183</v>
      </c>
      <c r="J669" s="150" t="s">
        <v>33</v>
      </c>
      <c r="K669" s="150"/>
      <c r="L669" s="144"/>
    </row>
    <row r="670" spans="1:12" ht="12.75" hidden="1">
      <c r="A670" s="172">
        <v>2325</v>
      </c>
      <c r="B670" s="140">
        <f t="shared" si="31"/>
      </c>
      <c r="C670" s="143" t="s">
        <v>30</v>
      </c>
      <c r="D670" s="173">
        <v>37.47</v>
      </c>
      <c r="E670" s="174">
        <f t="shared" si="32"/>
        <v>48.129999999999995</v>
      </c>
      <c r="F670" s="175" t="s">
        <v>34</v>
      </c>
      <c r="G670" s="143">
        <v>5.33</v>
      </c>
      <c r="H670" s="143" t="s">
        <v>31</v>
      </c>
      <c r="I670" s="143" t="s">
        <v>262</v>
      </c>
      <c r="J670" s="150" t="s">
        <v>33</v>
      </c>
      <c r="K670" s="143"/>
      <c r="L670" s="144"/>
    </row>
    <row r="671" spans="1:12" ht="12.75" hidden="1">
      <c r="A671" s="172">
        <v>2920</v>
      </c>
      <c r="B671" s="140">
        <f t="shared" si="31"/>
      </c>
      <c r="C671" s="143" t="s">
        <v>30</v>
      </c>
      <c r="D671" s="173">
        <v>37.47</v>
      </c>
      <c r="E671" s="174">
        <f t="shared" si="32"/>
        <v>43.47</v>
      </c>
      <c r="F671" s="175" t="s">
        <v>34</v>
      </c>
      <c r="G671" s="173">
        <v>3</v>
      </c>
      <c r="H671" s="152" t="s">
        <v>384</v>
      </c>
      <c r="I671" s="143" t="s">
        <v>395</v>
      </c>
      <c r="J671" s="150" t="s">
        <v>33</v>
      </c>
      <c r="K671" s="143"/>
      <c r="L671" s="144"/>
    </row>
    <row r="672" spans="1:12" ht="12.75" hidden="1">
      <c r="A672" s="176" t="s">
        <v>618</v>
      </c>
      <c r="B672" s="140">
        <f aca="true" t="shared" si="33" ref="B672:B735">IF(G672=$D$8,IF(D672&lt;$E$21,IF(I672&lt;&gt;0,1,""),""),"")</f>
      </c>
      <c r="C672" s="143" t="s">
        <v>30</v>
      </c>
      <c r="D672" s="177">
        <v>37.1</v>
      </c>
      <c r="E672" s="174">
        <f t="shared" si="32"/>
        <v>40.300000000000004</v>
      </c>
      <c r="F672" s="175" t="s">
        <v>34</v>
      </c>
      <c r="G672" s="177">
        <v>1.6</v>
      </c>
      <c r="H672" s="143" t="s">
        <v>31</v>
      </c>
      <c r="I672" s="150"/>
      <c r="J672" s="150" t="s">
        <v>33</v>
      </c>
      <c r="K672" s="150"/>
      <c r="L672" s="144"/>
    </row>
    <row r="673" spans="1:12" ht="12.75" hidden="1">
      <c r="A673" s="172">
        <v>1686</v>
      </c>
      <c r="B673" s="140">
        <f t="shared" si="33"/>
      </c>
      <c r="C673" s="143" t="s">
        <v>30</v>
      </c>
      <c r="D673" s="173">
        <v>37</v>
      </c>
      <c r="E673" s="174">
        <f t="shared" si="32"/>
        <v>45</v>
      </c>
      <c r="F673" s="175" t="s">
        <v>34</v>
      </c>
      <c r="G673" s="173">
        <v>4</v>
      </c>
      <c r="H673" s="143" t="s">
        <v>31</v>
      </c>
      <c r="I673" s="150"/>
      <c r="J673" s="150" t="s">
        <v>33</v>
      </c>
      <c r="K673" s="150">
        <v>16</v>
      </c>
      <c r="L673" s="144">
        <v>7143</v>
      </c>
    </row>
    <row r="674" spans="1:12" ht="12.75" hidden="1">
      <c r="A674" s="176" t="s">
        <v>662</v>
      </c>
      <c r="B674" s="140">
        <f t="shared" si="33"/>
      </c>
      <c r="C674" s="143" t="s">
        <v>30</v>
      </c>
      <c r="D674" s="177">
        <v>37</v>
      </c>
      <c r="E674" s="174">
        <f t="shared" si="32"/>
        <v>45</v>
      </c>
      <c r="F674" s="175" t="s">
        <v>34</v>
      </c>
      <c r="G674" s="177">
        <v>4</v>
      </c>
      <c r="H674" s="143" t="s">
        <v>31</v>
      </c>
      <c r="I674" s="150"/>
      <c r="J674" s="150" t="s">
        <v>33</v>
      </c>
      <c r="K674" s="150"/>
      <c r="L674" s="144"/>
    </row>
    <row r="675" spans="1:12" ht="12.75" hidden="1">
      <c r="A675" s="176" t="s">
        <v>827</v>
      </c>
      <c r="B675" s="140">
        <f t="shared" si="33"/>
      </c>
      <c r="C675" s="143" t="s">
        <v>30</v>
      </c>
      <c r="D675" s="177">
        <v>37</v>
      </c>
      <c r="E675" s="174">
        <f t="shared" si="32"/>
        <v>41</v>
      </c>
      <c r="F675" s="175" t="s">
        <v>34</v>
      </c>
      <c r="G675" s="177">
        <v>2</v>
      </c>
      <c r="H675" s="143" t="s">
        <v>31</v>
      </c>
      <c r="I675" s="150"/>
      <c r="J675" s="150" t="s">
        <v>33</v>
      </c>
      <c r="K675" s="150"/>
      <c r="L675" s="144"/>
    </row>
    <row r="676" spans="1:12" ht="12.75" hidden="1">
      <c r="A676" s="176" t="s">
        <v>788</v>
      </c>
      <c r="B676" s="140">
        <f t="shared" si="33"/>
      </c>
      <c r="C676" s="143" t="s">
        <v>30</v>
      </c>
      <c r="D676" s="177">
        <v>36.5</v>
      </c>
      <c r="E676" s="174">
        <f t="shared" si="32"/>
        <v>42.5</v>
      </c>
      <c r="F676" s="175" t="s">
        <v>34</v>
      </c>
      <c r="G676" s="177">
        <v>3</v>
      </c>
      <c r="H676" s="143" t="s">
        <v>31</v>
      </c>
      <c r="I676" s="150"/>
      <c r="J676" s="150" t="s">
        <v>33</v>
      </c>
      <c r="K676" s="150"/>
      <c r="L676" s="144"/>
    </row>
    <row r="677" spans="1:12" ht="12.75" hidden="1">
      <c r="A677" s="176" t="s">
        <v>819</v>
      </c>
      <c r="B677" s="140">
        <f t="shared" si="33"/>
      </c>
      <c r="C677" s="143" t="s">
        <v>30</v>
      </c>
      <c r="D677" s="177">
        <v>36.3</v>
      </c>
      <c r="E677" s="174">
        <f t="shared" si="32"/>
        <v>45</v>
      </c>
      <c r="F677" s="175" t="s">
        <v>34</v>
      </c>
      <c r="G677" s="177">
        <v>4.35</v>
      </c>
      <c r="H677" s="143" t="s">
        <v>31</v>
      </c>
      <c r="I677" s="150"/>
      <c r="J677" s="150" t="s">
        <v>33</v>
      </c>
      <c r="K677" s="150"/>
      <c r="L677" s="144"/>
    </row>
    <row r="678" spans="1:12" ht="12.75" hidden="1">
      <c r="A678" s="172">
        <v>2127</v>
      </c>
      <c r="B678" s="140">
        <f t="shared" si="33"/>
      </c>
      <c r="C678" s="143" t="s">
        <v>30</v>
      </c>
      <c r="D678" s="173">
        <v>36.17</v>
      </c>
      <c r="E678" s="174">
        <f t="shared" si="32"/>
        <v>41.410000000000004</v>
      </c>
      <c r="F678" s="175" t="s">
        <v>34</v>
      </c>
      <c r="G678" s="173">
        <v>2.62</v>
      </c>
      <c r="H678" s="143" t="s">
        <v>31</v>
      </c>
      <c r="I678" s="143" t="s">
        <v>110</v>
      </c>
      <c r="J678" s="143" t="s">
        <v>33</v>
      </c>
      <c r="K678" s="143"/>
      <c r="L678" s="144"/>
    </row>
    <row r="679" spans="1:12" ht="12.75" hidden="1">
      <c r="A679" s="172">
        <v>2221</v>
      </c>
      <c r="B679" s="140">
        <f t="shared" si="33"/>
      </c>
      <c r="C679" s="143" t="s">
        <v>30</v>
      </c>
      <c r="D679" s="173">
        <v>36.09</v>
      </c>
      <c r="E679" s="174">
        <f t="shared" si="32"/>
        <v>43.150000000000006</v>
      </c>
      <c r="F679" s="175" t="s">
        <v>34</v>
      </c>
      <c r="G679" s="173">
        <v>3.53</v>
      </c>
      <c r="H679" s="143" t="s">
        <v>31</v>
      </c>
      <c r="I679" s="150" t="s">
        <v>182</v>
      </c>
      <c r="J679" s="143" t="s">
        <v>33</v>
      </c>
      <c r="K679" s="150"/>
      <c r="L679" s="144"/>
    </row>
    <row r="680" spans="1:12" ht="12.75" hidden="1">
      <c r="A680" s="176" t="s">
        <v>636</v>
      </c>
      <c r="B680" s="140">
        <f t="shared" si="33"/>
      </c>
      <c r="C680" s="143" t="s">
        <v>30</v>
      </c>
      <c r="D680" s="177">
        <v>36</v>
      </c>
      <c r="E680" s="174">
        <f t="shared" si="32"/>
        <v>42</v>
      </c>
      <c r="F680" s="175" t="s">
        <v>34</v>
      </c>
      <c r="G680" s="177">
        <v>3</v>
      </c>
      <c r="H680" s="143" t="s">
        <v>31</v>
      </c>
      <c r="I680" s="150"/>
      <c r="J680" s="150" t="s">
        <v>33</v>
      </c>
      <c r="K680" s="150"/>
      <c r="L680" s="144"/>
    </row>
    <row r="681" spans="1:12" ht="12.75" hidden="1">
      <c r="A681" s="176" t="s">
        <v>833</v>
      </c>
      <c r="B681" s="140">
        <f t="shared" si="33"/>
      </c>
      <c r="C681" s="143" t="s">
        <v>30</v>
      </c>
      <c r="D681" s="177">
        <v>36</v>
      </c>
      <c r="E681" s="174">
        <f t="shared" si="32"/>
        <v>39</v>
      </c>
      <c r="F681" s="175" t="s">
        <v>34</v>
      </c>
      <c r="G681" s="177">
        <v>1.5</v>
      </c>
      <c r="H681" s="143" t="s">
        <v>31</v>
      </c>
      <c r="I681" s="150"/>
      <c r="J681" s="150" t="s">
        <v>33</v>
      </c>
      <c r="K681" s="150"/>
      <c r="L681" s="144"/>
    </row>
    <row r="682" spans="1:12" ht="12.75" hidden="1">
      <c r="A682" s="176" t="s">
        <v>901</v>
      </c>
      <c r="B682" s="140">
        <f t="shared" si="33"/>
      </c>
      <c r="C682" s="143" t="s">
        <v>30</v>
      </c>
      <c r="D682" s="177">
        <v>35.2</v>
      </c>
      <c r="E682" s="174">
        <f t="shared" si="32"/>
        <v>46.6</v>
      </c>
      <c r="F682" s="175" t="s">
        <v>34</v>
      </c>
      <c r="G682" s="177">
        <v>5.7</v>
      </c>
      <c r="H682" s="143" t="s">
        <v>31</v>
      </c>
      <c r="I682" s="150"/>
      <c r="J682" s="150" t="s">
        <v>33</v>
      </c>
      <c r="K682" s="150"/>
      <c r="L682" s="144"/>
    </row>
    <row r="683" spans="1:12" ht="12.75" hidden="1">
      <c r="A683" s="176" t="s">
        <v>460</v>
      </c>
      <c r="B683" s="140">
        <f t="shared" si="33"/>
      </c>
      <c r="C683" s="143" t="s">
        <v>30</v>
      </c>
      <c r="D683" s="177">
        <v>35</v>
      </c>
      <c r="E683" s="174">
        <f t="shared" si="32"/>
        <v>47</v>
      </c>
      <c r="F683" s="175" t="s">
        <v>34</v>
      </c>
      <c r="G683" s="177">
        <v>6</v>
      </c>
      <c r="H683" s="143" t="s">
        <v>31</v>
      </c>
      <c r="I683" s="150"/>
      <c r="J683" s="150" t="s">
        <v>33</v>
      </c>
      <c r="K683" s="150"/>
      <c r="L683" s="144"/>
    </row>
    <row r="684" spans="1:12" ht="12.75" hidden="1">
      <c r="A684" s="176" t="s">
        <v>574</v>
      </c>
      <c r="B684" s="140">
        <f t="shared" si="33"/>
      </c>
      <c r="C684" s="143" t="s">
        <v>30</v>
      </c>
      <c r="D684" s="177">
        <v>35</v>
      </c>
      <c r="E684" s="174">
        <f t="shared" si="32"/>
        <v>41</v>
      </c>
      <c r="F684" s="175" t="s">
        <v>34</v>
      </c>
      <c r="G684" s="177">
        <v>3</v>
      </c>
      <c r="H684" s="143" t="s">
        <v>31</v>
      </c>
      <c r="I684" s="150"/>
      <c r="J684" s="150" t="s">
        <v>33</v>
      </c>
      <c r="K684" s="150"/>
      <c r="L684" s="144"/>
    </row>
    <row r="685" spans="1:12" ht="12.75" hidden="1">
      <c r="A685" s="176" t="s">
        <v>749</v>
      </c>
      <c r="B685" s="140">
        <f t="shared" si="33"/>
      </c>
      <c r="C685" s="143" t="s">
        <v>30</v>
      </c>
      <c r="D685" s="177">
        <v>35</v>
      </c>
      <c r="E685" s="174">
        <f t="shared" si="32"/>
        <v>38</v>
      </c>
      <c r="F685" s="175" t="s">
        <v>34</v>
      </c>
      <c r="G685" s="177">
        <v>1.5</v>
      </c>
      <c r="H685" s="143" t="s">
        <v>31</v>
      </c>
      <c r="I685" s="150"/>
      <c r="J685" s="150" t="s">
        <v>33</v>
      </c>
      <c r="K685" s="150"/>
      <c r="L685" s="144"/>
    </row>
    <row r="686" spans="1:12" ht="12.75" hidden="1">
      <c r="A686" s="176" t="s">
        <v>839</v>
      </c>
      <c r="B686" s="140">
        <f t="shared" si="33"/>
      </c>
      <c r="C686" s="143" t="s">
        <v>30</v>
      </c>
      <c r="D686" s="177">
        <v>35</v>
      </c>
      <c r="E686" s="174">
        <f aca="true" t="shared" si="34" ref="E686:E749">D686+(G686*2)</f>
        <v>45</v>
      </c>
      <c r="F686" s="175" t="s">
        <v>34</v>
      </c>
      <c r="G686" s="177">
        <v>5</v>
      </c>
      <c r="H686" s="143" t="s">
        <v>31</v>
      </c>
      <c r="I686" s="150"/>
      <c r="J686" s="150" t="s">
        <v>33</v>
      </c>
      <c r="K686" s="150"/>
      <c r="L686" s="144"/>
    </row>
    <row r="687" spans="1:12" ht="12.75" hidden="1">
      <c r="A687" s="176" t="s">
        <v>877</v>
      </c>
      <c r="B687" s="140">
        <f t="shared" si="33"/>
      </c>
      <c r="C687" s="143" t="s">
        <v>30</v>
      </c>
      <c r="D687" s="177">
        <v>35</v>
      </c>
      <c r="E687" s="174">
        <f t="shared" si="34"/>
        <v>46</v>
      </c>
      <c r="F687" s="175" t="s">
        <v>34</v>
      </c>
      <c r="G687" s="177">
        <v>5.5</v>
      </c>
      <c r="H687" s="143" t="s">
        <v>31</v>
      </c>
      <c r="I687" s="150"/>
      <c r="J687" s="150" t="s">
        <v>33</v>
      </c>
      <c r="K687" s="150"/>
      <c r="L687" s="144"/>
    </row>
    <row r="688" spans="1:12" ht="12.75" hidden="1">
      <c r="A688" s="176" t="s">
        <v>884</v>
      </c>
      <c r="B688" s="140">
        <f t="shared" si="33"/>
      </c>
      <c r="C688" s="143" t="s">
        <v>30</v>
      </c>
      <c r="D688" s="177">
        <v>35</v>
      </c>
      <c r="E688" s="174">
        <f t="shared" si="34"/>
        <v>43</v>
      </c>
      <c r="F688" s="175" t="s">
        <v>34</v>
      </c>
      <c r="G688" s="177">
        <v>4</v>
      </c>
      <c r="H688" s="143" t="s">
        <v>31</v>
      </c>
      <c r="I688" s="150"/>
      <c r="J688" s="150" t="s">
        <v>33</v>
      </c>
      <c r="K688" s="150"/>
      <c r="L688" s="144"/>
    </row>
    <row r="689" spans="1:12" ht="12.75" hidden="1">
      <c r="A689" s="172">
        <v>2028</v>
      </c>
      <c r="B689" s="140">
        <f t="shared" si="33"/>
      </c>
      <c r="C689" s="143" t="s">
        <v>30</v>
      </c>
      <c r="D689" s="173">
        <v>34.65</v>
      </c>
      <c r="E689" s="174">
        <f t="shared" si="34"/>
        <v>38.21</v>
      </c>
      <c r="F689" s="175" t="s">
        <v>34</v>
      </c>
      <c r="G689" s="173">
        <v>1.78</v>
      </c>
      <c r="H689" s="143" t="s">
        <v>31</v>
      </c>
      <c r="I689" s="150" t="s">
        <v>62</v>
      </c>
      <c r="J689" s="143" t="s">
        <v>33</v>
      </c>
      <c r="K689" s="150"/>
      <c r="L689" s="144"/>
    </row>
    <row r="690" spans="1:12" ht="12.75" hidden="1">
      <c r="A690" s="172">
        <v>2126</v>
      </c>
      <c r="B690" s="140">
        <f t="shared" si="33"/>
      </c>
      <c r="C690" s="143" t="s">
        <v>30</v>
      </c>
      <c r="D690" s="173">
        <v>34.59</v>
      </c>
      <c r="E690" s="174">
        <f t="shared" si="34"/>
        <v>39.830000000000005</v>
      </c>
      <c r="F690" s="175" t="s">
        <v>34</v>
      </c>
      <c r="G690" s="173">
        <v>2.62</v>
      </c>
      <c r="H690" s="143" t="s">
        <v>31</v>
      </c>
      <c r="I690" s="150" t="s">
        <v>109</v>
      </c>
      <c r="J690" s="143" t="s">
        <v>33</v>
      </c>
      <c r="K690" s="150"/>
      <c r="L690" s="144"/>
    </row>
    <row r="691" spans="1:12" ht="12.75" hidden="1">
      <c r="A691" s="172">
        <v>2220</v>
      </c>
      <c r="B691" s="140">
        <f t="shared" si="33"/>
      </c>
      <c r="C691" s="143" t="s">
        <v>30</v>
      </c>
      <c r="D691" s="173">
        <v>34.52</v>
      </c>
      <c r="E691" s="174">
        <f t="shared" si="34"/>
        <v>41.580000000000005</v>
      </c>
      <c r="F691" s="175" t="s">
        <v>34</v>
      </c>
      <c r="G691" s="173">
        <v>3.53</v>
      </c>
      <c r="H691" s="143" t="s">
        <v>31</v>
      </c>
      <c r="I691" s="150" t="s">
        <v>181</v>
      </c>
      <c r="J691" s="143" t="s">
        <v>33</v>
      </c>
      <c r="K691" s="150"/>
      <c r="L691" s="144"/>
    </row>
    <row r="692" spans="1:12" ht="12.75" hidden="1">
      <c r="A692" s="172">
        <v>2918</v>
      </c>
      <c r="B692" s="140">
        <f t="shared" si="33"/>
      </c>
      <c r="C692" s="143" t="s">
        <v>30</v>
      </c>
      <c r="D692" s="173">
        <v>34.42</v>
      </c>
      <c r="E692" s="174">
        <f t="shared" si="34"/>
        <v>40.32</v>
      </c>
      <c r="F692" s="175" t="s">
        <v>34</v>
      </c>
      <c r="G692" s="173">
        <v>2.95</v>
      </c>
      <c r="H692" s="152" t="s">
        <v>384</v>
      </c>
      <c r="I692" s="143" t="s">
        <v>394</v>
      </c>
      <c r="J692" s="143" t="s">
        <v>33</v>
      </c>
      <c r="K692" s="143"/>
      <c r="L692" s="144"/>
    </row>
    <row r="693" spans="1:12" ht="12.75" hidden="1">
      <c r="A693" s="176" t="s">
        <v>586</v>
      </c>
      <c r="B693" s="140">
        <f t="shared" si="33"/>
      </c>
      <c r="C693" s="143" t="s">
        <v>30</v>
      </c>
      <c r="D693" s="177">
        <v>34.4</v>
      </c>
      <c r="E693" s="174">
        <f t="shared" si="34"/>
        <v>40.4</v>
      </c>
      <c r="F693" s="175" t="s">
        <v>34</v>
      </c>
      <c r="G693" s="177">
        <v>3</v>
      </c>
      <c r="H693" s="143" t="s">
        <v>31</v>
      </c>
      <c r="I693" s="150"/>
      <c r="J693" s="150" t="s">
        <v>33</v>
      </c>
      <c r="K693" s="150"/>
      <c r="L693" s="144"/>
    </row>
    <row r="694" spans="1:12" ht="12.75" hidden="1">
      <c r="A694" s="172">
        <v>2324</v>
      </c>
      <c r="B694" s="140">
        <f t="shared" si="33"/>
      </c>
      <c r="C694" s="143" t="s">
        <v>30</v>
      </c>
      <c r="D694" s="173">
        <v>34.29</v>
      </c>
      <c r="E694" s="174">
        <f t="shared" si="34"/>
        <v>44.95</v>
      </c>
      <c r="F694" s="175" t="s">
        <v>34</v>
      </c>
      <c r="G694" s="173">
        <v>5.33</v>
      </c>
      <c r="H694" s="143" t="s">
        <v>31</v>
      </c>
      <c r="I694" s="143" t="s">
        <v>261</v>
      </c>
      <c r="J694" s="143" t="s">
        <v>33</v>
      </c>
      <c r="K694" s="143"/>
      <c r="L694" s="144"/>
    </row>
    <row r="695" spans="1:12" ht="12.75" hidden="1">
      <c r="A695" s="176" t="s">
        <v>638</v>
      </c>
      <c r="B695" s="140">
        <f t="shared" si="33"/>
      </c>
      <c r="C695" s="143" t="s">
        <v>30</v>
      </c>
      <c r="D695" s="177">
        <v>34</v>
      </c>
      <c r="E695" s="174">
        <f t="shared" si="34"/>
        <v>40.4</v>
      </c>
      <c r="F695" s="175" t="s">
        <v>34</v>
      </c>
      <c r="G695" s="177">
        <v>3.2</v>
      </c>
      <c r="H695" s="143" t="s">
        <v>31</v>
      </c>
      <c r="I695" s="150"/>
      <c r="J695" s="150" t="s">
        <v>33</v>
      </c>
      <c r="K695" s="150"/>
      <c r="L695" s="144"/>
    </row>
    <row r="696" spans="1:12" ht="12.75" hidden="1">
      <c r="A696" s="176" t="s">
        <v>701</v>
      </c>
      <c r="B696" s="140">
        <f t="shared" si="33"/>
      </c>
      <c r="C696" s="143" t="s">
        <v>30</v>
      </c>
      <c r="D696" s="177">
        <v>34</v>
      </c>
      <c r="E696" s="174">
        <f t="shared" si="34"/>
        <v>42</v>
      </c>
      <c r="F696" s="175" t="s">
        <v>34</v>
      </c>
      <c r="G696" s="177">
        <v>4</v>
      </c>
      <c r="H696" s="143" t="s">
        <v>31</v>
      </c>
      <c r="I696" s="150"/>
      <c r="J696" s="150" t="s">
        <v>33</v>
      </c>
      <c r="K696" s="150"/>
      <c r="L696" s="144"/>
    </row>
    <row r="697" spans="1:12" ht="12.75" hidden="1">
      <c r="A697" s="176" t="s">
        <v>869</v>
      </c>
      <c r="B697" s="140">
        <f t="shared" si="33"/>
      </c>
      <c r="C697" s="143" t="s">
        <v>30</v>
      </c>
      <c r="D697" s="177">
        <v>34</v>
      </c>
      <c r="E697" s="174">
        <f t="shared" si="34"/>
        <v>38</v>
      </c>
      <c r="F697" s="175" t="s">
        <v>34</v>
      </c>
      <c r="G697" s="177">
        <v>2</v>
      </c>
      <c r="H697" s="143" t="s">
        <v>31</v>
      </c>
      <c r="I697" s="150"/>
      <c r="J697" s="150" t="s">
        <v>33</v>
      </c>
      <c r="K697" s="150"/>
      <c r="L697" s="144"/>
    </row>
    <row r="698" spans="1:12" ht="12.75" hidden="1">
      <c r="A698" s="176" t="s">
        <v>851</v>
      </c>
      <c r="B698" s="140">
        <f t="shared" si="33"/>
      </c>
      <c r="C698" s="143" t="s">
        <v>30</v>
      </c>
      <c r="D698" s="177">
        <v>33.3</v>
      </c>
      <c r="E698" s="174">
        <f t="shared" si="34"/>
        <v>38.099999999999994</v>
      </c>
      <c r="F698" s="175" t="s">
        <v>34</v>
      </c>
      <c r="G698" s="177">
        <v>2.4</v>
      </c>
      <c r="H698" s="143" t="s">
        <v>31</v>
      </c>
      <c r="I698" s="150"/>
      <c r="J698" s="150" t="s">
        <v>33</v>
      </c>
      <c r="K698" s="150"/>
      <c r="L698" s="144"/>
    </row>
    <row r="699" spans="1:12" ht="12.75" hidden="1">
      <c r="A699" s="172">
        <v>2027</v>
      </c>
      <c r="B699" s="140">
        <f t="shared" si="33"/>
      </c>
      <c r="C699" s="143" t="s">
        <v>30</v>
      </c>
      <c r="D699" s="173">
        <v>33.05</v>
      </c>
      <c r="E699" s="174">
        <f t="shared" si="34"/>
        <v>36.61</v>
      </c>
      <c r="F699" s="175" t="s">
        <v>34</v>
      </c>
      <c r="G699" s="173">
        <v>1.78</v>
      </c>
      <c r="H699" s="143" t="s">
        <v>31</v>
      </c>
      <c r="I699" s="150" t="s">
        <v>61</v>
      </c>
      <c r="J699" s="143" t="s">
        <v>33</v>
      </c>
      <c r="K699" s="150"/>
      <c r="L699" s="144"/>
    </row>
    <row r="700" spans="1:12" ht="12.75" hidden="1">
      <c r="A700" s="176" t="s">
        <v>635</v>
      </c>
      <c r="B700" s="140">
        <f t="shared" si="33"/>
      </c>
      <c r="C700" s="143" t="s">
        <v>30</v>
      </c>
      <c r="D700" s="177">
        <v>33</v>
      </c>
      <c r="E700" s="174">
        <f t="shared" si="34"/>
        <v>39</v>
      </c>
      <c r="F700" s="175" t="s">
        <v>34</v>
      </c>
      <c r="G700" s="177">
        <v>3</v>
      </c>
      <c r="H700" s="143" t="s">
        <v>31</v>
      </c>
      <c r="I700" s="150"/>
      <c r="J700" s="150" t="s">
        <v>33</v>
      </c>
      <c r="K700" s="150"/>
      <c r="L700" s="144"/>
    </row>
    <row r="701" spans="1:12" ht="12.75" hidden="1">
      <c r="A701" s="176" t="s">
        <v>639</v>
      </c>
      <c r="B701" s="140">
        <f t="shared" si="33"/>
      </c>
      <c r="C701" s="143" t="s">
        <v>30</v>
      </c>
      <c r="D701" s="177">
        <v>33</v>
      </c>
      <c r="E701" s="174">
        <f t="shared" si="34"/>
        <v>37.4</v>
      </c>
      <c r="F701" s="175" t="s">
        <v>34</v>
      </c>
      <c r="G701" s="177">
        <v>2.2</v>
      </c>
      <c r="H701" s="143" t="s">
        <v>31</v>
      </c>
      <c r="I701" s="150"/>
      <c r="J701" s="150" t="s">
        <v>33</v>
      </c>
      <c r="K701" s="150"/>
      <c r="L701" s="144"/>
    </row>
    <row r="702" spans="1:12" ht="12.75" hidden="1">
      <c r="A702" s="176" t="s">
        <v>775</v>
      </c>
      <c r="B702" s="140">
        <f t="shared" si="33"/>
      </c>
      <c r="C702" s="143" t="s">
        <v>30</v>
      </c>
      <c r="D702" s="177">
        <v>33</v>
      </c>
      <c r="E702" s="174">
        <f t="shared" si="34"/>
        <v>36</v>
      </c>
      <c r="F702" s="175" t="s">
        <v>34</v>
      </c>
      <c r="G702" s="177">
        <v>1.5</v>
      </c>
      <c r="H702" s="143" t="s">
        <v>31</v>
      </c>
      <c r="I702" s="150"/>
      <c r="J702" s="150" t="s">
        <v>33</v>
      </c>
      <c r="K702" s="150"/>
      <c r="L702" s="144"/>
    </row>
    <row r="703" spans="1:12" ht="12.75" hidden="1">
      <c r="A703" s="176" t="s">
        <v>883</v>
      </c>
      <c r="B703" s="140">
        <f t="shared" si="33"/>
      </c>
      <c r="C703" s="143" t="s">
        <v>30</v>
      </c>
      <c r="D703" s="177">
        <v>33</v>
      </c>
      <c r="E703" s="174">
        <f t="shared" si="34"/>
        <v>38</v>
      </c>
      <c r="F703" s="175" t="s">
        <v>34</v>
      </c>
      <c r="G703" s="177">
        <v>2.5</v>
      </c>
      <c r="H703" s="143" t="s">
        <v>31</v>
      </c>
      <c r="I703" s="150"/>
      <c r="J703" s="150" t="s">
        <v>33</v>
      </c>
      <c r="K703" s="150"/>
      <c r="L703" s="144"/>
    </row>
    <row r="704" spans="1:12" ht="12.75" hidden="1">
      <c r="A704" s="176" t="s">
        <v>885</v>
      </c>
      <c r="B704" s="140">
        <f t="shared" si="33"/>
      </c>
      <c r="C704" s="143" t="s">
        <v>30</v>
      </c>
      <c r="D704" s="177">
        <v>33</v>
      </c>
      <c r="E704" s="174">
        <f t="shared" si="34"/>
        <v>37</v>
      </c>
      <c r="F704" s="175" t="s">
        <v>34</v>
      </c>
      <c r="G704" s="177">
        <v>2</v>
      </c>
      <c r="H704" s="143" t="s">
        <v>31</v>
      </c>
      <c r="I704" s="150"/>
      <c r="J704" s="150" t="s">
        <v>33</v>
      </c>
      <c r="K704" s="150"/>
      <c r="L704" s="144"/>
    </row>
    <row r="705" spans="1:12" ht="12.75" hidden="1">
      <c r="A705" s="172">
        <v>2125</v>
      </c>
      <c r="B705" s="140">
        <f t="shared" si="33"/>
      </c>
      <c r="C705" s="143" t="s">
        <v>30</v>
      </c>
      <c r="D705" s="173">
        <v>32.99</v>
      </c>
      <c r="E705" s="174">
        <f t="shared" si="34"/>
        <v>38.230000000000004</v>
      </c>
      <c r="F705" s="175" t="s">
        <v>34</v>
      </c>
      <c r="G705" s="173">
        <v>2.62</v>
      </c>
      <c r="H705" s="143" t="s">
        <v>31</v>
      </c>
      <c r="I705" s="150" t="s">
        <v>108</v>
      </c>
      <c r="J705" s="143" t="s">
        <v>33</v>
      </c>
      <c r="K705" s="150"/>
      <c r="L705" s="144"/>
    </row>
    <row r="706" spans="1:12" ht="12.75" hidden="1">
      <c r="A706" s="172">
        <v>2219</v>
      </c>
      <c r="B706" s="140">
        <f t="shared" si="33"/>
      </c>
      <c r="C706" s="143" t="s">
        <v>30</v>
      </c>
      <c r="D706" s="173">
        <v>32.92</v>
      </c>
      <c r="E706" s="174">
        <f t="shared" si="34"/>
        <v>39.980000000000004</v>
      </c>
      <c r="F706" s="175" t="s">
        <v>34</v>
      </c>
      <c r="G706" s="173">
        <v>3.53</v>
      </c>
      <c r="H706" s="143" t="s">
        <v>31</v>
      </c>
      <c r="I706" s="143" t="s">
        <v>180</v>
      </c>
      <c r="J706" s="143" t="s">
        <v>33</v>
      </c>
      <c r="K706" s="143"/>
      <c r="L706" s="144"/>
    </row>
    <row r="707" spans="1:12" ht="12.75" hidden="1">
      <c r="A707" s="172">
        <v>2323</v>
      </c>
      <c r="B707" s="140">
        <f t="shared" si="33"/>
      </c>
      <c r="C707" s="143" t="s">
        <v>30</v>
      </c>
      <c r="D707" s="173">
        <v>32.69</v>
      </c>
      <c r="E707" s="174">
        <f t="shared" si="34"/>
        <v>43.349999999999994</v>
      </c>
      <c r="F707" s="175" t="s">
        <v>34</v>
      </c>
      <c r="G707" s="143">
        <v>5.33</v>
      </c>
      <c r="H707" s="143" t="s">
        <v>31</v>
      </c>
      <c r="I707" s="143" t="s">
        <v>260</v>
      </c>
      <c r="J707" s="143" t="s">
        <v>33</v>
      </c>
      <c r="K707" s="143"/>
      <c r="L707" s="144"/>
    </row>
    <row r="708" spans="1:12" ht="12.75" hidden="1">
      <c r="A708" s="172">
        <v>5378</v>
      </c>
      <c r="B708" s="140">
        <f t="shared" si="33"/>
      </c>
      <c r="C708" s="143" t="s">
        <v>30</v>
      </c>
      <c r="D708" s="173">
        <v>32.5</v>
      </c>
      <c r="E708" s="174">
        <f t="shared" si="34"/>
        <v>42.5</v>
      </c>
      <c r="F708" s="175" t="s">
        <v>34</v>
      </c>
      <c r="G708" s="173">
        <v>5</v>
      </c>
      <c r="H708" s="143" t="s">
        <v>31</v>
      </c>
      <c r="I708" s="150"/>
      <c r="J708" s="150" t="s">
        <v>33</v>
      </c>
      <c r="K708" s="150">
        <v>4</v>
      </c>
      <c r="L708" s="144">
        <v>5378</v>
      </c>
    </row>
    <row r="709" spans="1:12" ht="12.75" hidden="1">
      <c r="A709" s="172">
        <v>5843</v>
      </c>
      <c r="B709" s="140">
        <f t="shared" si="33"/>
      </c>
      <c r="C709" s="143" t="s">
        <v>30</v>
      </c>
      <c r="D709" s="173">
        <v>32</v>
      </c>
      <c r="E709" s="174">
        <f t="shared" si="34"/>
        <v>34.4</v>
      </c>
      <c r="F709" s="175" t="s">
        <v>34</v>
      </c>
      <c r="G709" s="173">
        <v>1.2</v>
      </c>
      <c r="H709" s="143" t="s">
        <v>31</v>
      </c>
      <c r="I709" s="150"/>
      <c r="J709" s="150" t="s">
        <v>33</v>
      </c>
      <c r="K709" s="150"/>
      <c r="L709" s="144"/>
    </row>
    <row r="710" spans="1:12" ht="12.75" hidden="1">
      <c r="A710" s="176" t="s">
        <v>595</v>
      </c>
      <c r="B710" s="140">
        <f t="shared" si="33"/>
      </c>
      <c r="C710" s="143" t="s">
        <v>30</v>
      </c>
      <c r="D710" s="177">
        <v>32</v>
      </c>
      <c r="E710" s="174">
        <f t="shared" si="34"/>
        <v>37</v>
      </c>
      <c r="F710" s="175" t="s">
        <v>34</v>
      </c>
      <c r="G710" s="177">
        <v>2.5</v>
      </c>
      <c r="H710" s="143" t="s">
        <v>31</v>
      </c>
      <c r="I710" s="150"/>
      <c r="J710" s="150" t="s">
        <v>33</v>
      </c>
      <c r="K710" s="150"/>
      <c r="L710" s="144"/>
    </row>
    <row r="711" spans="1:12" ht="12.75" hidden="1">
      <c r="A711" s="176" t="s">
        <v>608</v>
      </c>
      <c r="B711" s="140">
        <f t="shared" si="33"/>
      </c>
      <c r="C711" s="143" t="s">
        <v>30</v>
      </c>
      <c r="D711" s="177">
        <v>32</v>
      </c>
      <c r="E711" s="174">
        <f t="shared" si="34"/>
        <v>38</v>
      </c>
      <c r="F711" s="175" t="s">
        <v>34</v>
      </c>
      <c r="G711" s="177">
        <v>3</v>
      </c>
      <c r="H711" s="143" t="s">
        <v>31</v>
      </c>
      <c r="I711" s="150"/>
      <c r="J711" s="150" t="s">
        <v>33</v>
      </c>
      <c r="K711" s="150"/>
      <c r="L711" s="144"/>
    </row>
    <row r="712" spans="1:12" ht="12.75" hidden="1">
      <c r="A712" s="176" t="s">
        <v>637</v>
      </c>
      <c r="B712" s="140">
        <f t="shared" si="33"/>
      </c>
      <c r="C712" s="143" t="s">
        <v>30</v>
      </c>
      <c r="D712" s="177">
        <v>32</v>
      </c>
      <c r="E712" s="174">
        <f t="shared" si="34"/>
        <v>36</v>
      </c>
      <c r="F712" s="175" t="s">
        <v>34</v>
      </c>
      <c r="G712" s="177">
        <v>2</v>
      </c>
      <c r="H712" s="143" t="s">
        <v>31</v>
      </c>
      <c r="I712" s="150"/>
      <c r="J712" s="150" t="s">
        <v>33</v>
      </c>
      <c r="K712" s="150"/>
      <c r="L712" s="144"/>
    </row>
    <row r="713" spans="1:12" ht="12.75" hidden="1">
      <c r="A713" s="176" t="s">
        <v>700</v>
      </c>
      <c r="B713" s="140">
        <f t="shared" si="33"/>
      </c>
      <c r="C713" s="143" t="s">
        <v>30</v>
      </c>
      <c r="D713" s="177">
        <v>32</v>
      </c>
      <c r="E713" s="174">
        <f t="shared" si="34"/>
        <v>40</v>
      </c>
      <c r="F713" s="175" t="s">
        <v>34</v>
      </c>
      <c r="G713" s="177">
        <v>4</v>
      </c>
      <c r="H713" s="143" t="s">
        <v>31</v>
      </c>
      <c r="I713" s="150"/>
      <c r="J713" s="150" t="s">
        <v>33</v>
      </c>
      <c r="K713" s="150"/>
      <c r="L713" s="144"/>
    </row>
    <row r="714" spans="1:12" ht="12.75" hidden="1">
      <c r="A714" s="176" t="s">
        <v>712</v>
      </c>
      <c r="B714" s="140">
        <f t="shared" si="33"/>
      </c>
      <c r="C714" s="143" t="s">
        <v>30</v>
      </c>
      <c r="D714" s="177">
        <v>32</v>
      </c>
      <c r="E714" s="174">
        <f t="shared" si="34"/>
        <v>45.8</v>
      </c>
      <c r="F714" s="175" t="s">
        <v>34</v>
      </c>
      <c r="G714" s="177">
        <v>6.9</v>
      </c>
      <c r="H714" s="143" t="s">
        <v>31</v>
      </c>
      <c r="I714" s="150"/>
      <c r="J714" s="150" t="s">
        <v>33</v>
      </c>
      <c r="K714" s="150"/>
      <c r="L714" s="144"/>
    </row>
    <row r="715" spans="1:12" ht="12.75" hidden="1">
      <c r="A715" s="176" t="s">
        <v>799</v>
      </c>
      <c r="B715" s="140">
        <f t="shared" si="33"/>
      </c>
      <c r="C715" s="143" t="s">
        <v>30</v>
      </c>
      <c r="D715" s="177">
        <v>32</v>
      </c>
      <c r="E715" s="174">
        <f t="shared" si="34"/>
        <v>35</v>
      </c>
      <c r="F715" s="175" t="s">
        <v>34</v>
      </c>
      <c r="G715" s="177">
        <v>1.5</v>
      </c>
      <c r="H715" s="143" t="s">
        <v>31</v>
      </c>
      <c r="I715" s="150"/>
      <c r="J715" s="150" t="s">
        <v>33</v>
      </c>
      <c r="K715" s="150"/>
      <c r="L715" s="144"/>
    </row>
    <row r="716" spans="1:12" ht="12.75" hidden="1">
      <c r="A716" s="176" t="s">
        <v>782</v>
      </c>
      <c r="B716" s="140">
        <f t="shared" si="33"/>
      </c>
      <c r="C716" s="143" t="s">
        <v>30</v>
      </c>
      <c r="D716" s="177">
        <v>31.8</v>
      </c>
      <c r="E716" s="174">
        <f t="shared" si="34"/>
        <v>36.6</v>
      </c>
      <c r="F716" s="175" t="s">
        <v>34</v>
      </c>
      <c r="G716" s="177">
        <v>2.4</v>
      </c>
      <c r="H716" s="143" t="s">
        <v>31</v>
      </c>
      <c r="I716" s="150"/>
      <c r="J716" s="150" t="s">
        <v>33</v>
      </c>
      <c r="K716" s="150"/>
      <c r="L716" s="144"/>
    </row>
    <row r="717" spans="1:12" ht="12.75" hidden="1">
      <c r="A717" s="172">
        <v>2026</v>
      </c>
      <c r="B717" s="140">
        <f t="shared" si="33"/>
      </c>
      <c r="C717" s="143" t="s">
        <v>30</v>
      </c>
      <c r="D717" s="173">
        <v>31.47</v>
      </c>
      <c r="E717" s="174">
        <f t="shared" si="34"/>
        <v>35.03</v>
      </c>
      <c r="F717" s="175" t="s">
        <v>34</v>
      </c>
      <c r="G717" s="173">
        <v>1.78</v>
      </c>
      <c r="H717" s="143" t="s">
        <v>31</v>
      </c>
      <c r="I717" s="150" t="s">
        <v>60</v>
      </c>
      <c r="J717" s="150" t="s">
        <v>33</v>
      </c>
      <c r="K717" s="150"/>
      <c r="L717" s="144"/>
    </row>
    <row r="718" spans="1:12" ht="12.75" hidden="1">
      <c r="A718" s="172">
        <v>2124</v>
      </c>
      <c r="B718" s="140">
        <f t="shared" si="33"/>
      </c>
      <c r="C718" s="143" t="s">
        <v>30</v>
      </c>
      <c r="D718" s="173">
        <v>31.42</v>
      </c>
      <c r="E718" s="174">
        <f t="shared" si="34"/>
        <v>36.660000000000004</v>
      </c>
      <c r="F718" s="175" t="s">
        <v>34</v>
      </c>
      <c r="G718" s="173">
        <v>2.62</v>
      </c>
      <c r="H718" s="143" t="s">
        <v>31</v>
      </c>
      <c r="I718" s="150" t="s">
        <v>107</v>
      </c>
      <c r="J718" s="150" t="s">
        <v>33</v>
      </c>
      <c r="K718" s="150"/>
      <c r="L718" s="144"/>
    </row>
    <row r="719" spans="1:12" ht="12.75" hidden="1">
      <c r="A719" s="172">
        <v>2218</v>
      </c>
      <c r="B719" s="140">
        <f t="shared" si="33"/>
      </c>
      <c r="C719" s="143" t="s">
        <v>30</v>
      </c>
      <c r="D719" s="173">
        <v>31.34</v>
      </c>
      <c r="E719" s="174">
        <f t="shared" si="34"/>
        <v>38.4</v>
      </c>
      <c r="F719" s="175" t="s">
        <v>34</v>
      </c>
      <c r="G719" s="173">
        <v>3.53</v>
      </c>
      <c r="H719" s="143" t="s">
        <v>31</v>
      </c>
      <c r="I719" s="150" t="s">
        <v>179</v>
      </c>
      <c r="J719" s="150" t="s">
        <v>33</v>
      </c>
      <c r="K719" s="150"/>
      <c r="L719" s="144"/>
    </row>
    <row r="720" spans="1:12" ht="12.75" hidden="1">
      <c r="A720" s="172">
        <v>2322</v>
      </c>
      <c r="B720" s="140">
        <f t="shared" si="33"/>
      </c>
      <c r="C720" s="143" t="s">
        <v>30</v>
      </c>
      <c r="D720" s="173">
        <v>31.12</v>
      </c>
      <c r="E720" s="174">
        <f t="shared" si="34"/>
        <v>41.78</v>
      </c>
      <c r="F720" s="175" t="s">
        <v>34</v>
      </c>
      <c r="G720" s="143">
        <v>5.33</v>
      </c>
      <c r="H720" s="143" t="s">
        <v>31</v>
      </c>
      <c r="I720" s="143" t="s">
        <v>259</v>
      </c>
      <c r="J720" s="143" t="s">
        <v>33</v>
      </c>
      <c r="K720" s="143"/>
      <c r="L720" s="144"/>
    </row>
    <row r="721" spans="1:12" ht="12.75" hidden="1">
      <c r="A721" s="172">
        <v>6021</v>
      </c>
      <c r="B721" s="140">
        <f t="shared" si="33"/>
      </c>
      <c r="C721" s="143" t="s">
        <v>30</v>
      </c>
      <c r="D721" s="173">
        <v>31</v>
      </c>
      <c r="E721" s="174">
        <f t="shared" si="34"/>
        <v>37</v>
      </c>
      <c r="F721" s="175" t="s">
        <v>34</v>
      </c>
      <c r="G721" s="173">
        <v>3</v>
      </c>
      <c r="H721" s="143" t="s">
        <v>31</v>
      </c>
      <c r="I721" s="150"/>
      <c r="J721" s="150" t="s">
        <v>33</v>
      </c>
      <c r="K721" s="150">
        <v>28</v>
      </c>
      <c r="L721" s="144" t="s">
        <v>420</v>
      </c>
    </row>
    <row r="722" spans="1:12" ht="102" hidden="1">
      <c r="A722" s="176">
        <v>9051</v>
      </c>
      <c r="B722" s="140">
        <f t="shared" si="33"/>
      </c>
      <c r="C722" s="143" t="s">
        <v>30</v>
      </c>
      <c r="D722" s="177">
        <v>31</v>
      </c>
      <c r="E722" s="174">
        <f t="shared" si="34"/>
        <v>34</v>
      </c>
      <c r="F722" s="175" t="s">
        <v>34</v>
      </c>
      <c r="G722" s="177">
        <v>1.5</v>
      </c>
      <c r="H722" s="143" t="s">
        <v>31</v>
      </c>
      <c r="I722" s="150"/>
      <c r="J722" s="150" t="s">
        <v>33</v>
      </c>
      <c r="K722" s="150" t="s">
        <v>418</v>
      </c>
      <c r="L722" s="144"/>
    </row>
    <row r="723" spans="1:12" ht="12.75" hidden="1">
      <c r="A723" s="176" t="s">
        <v>684</v>
      </c>
      <c r="B723" s="140">
        <f t="shared" si="33"/>
      </c>
      <c r="C723" s="143" t="s">
        <v>30</v>
      </c>
      <c r="D723" s="177">
        <v>30.8</v>
      </c>
      <c r="E723" s="174">
        <f t="shared" si="34"/>
        <v>38.2</v>
      </c>
      <c r="F723" s="175" t="s">
        <v>34</v>
      </c>
      <c r="G723" s="177">
        <v>3.7</v>
      </c>
      <c r="H723" s="143" t="s">
        <v>31</v>
      </c>
      <c r="I723" s="150"/>
      <c r="J723" s="150" t="s">
        <v>33</v>
      </c>
      <c r="K723" s="150"/>
      <c r="L723" s="144"/>
    </row>
    <row r="724" spans="1:12" ht="12.75" hidden="1">
      <c r="A724" s="176" t="s">
        <v>758</v>
      </c>
      <c r="B724" s="140">
        <f t="shared" si="33"/>
      </c>
      <c r="C724" s="143" t="s">
        <v>30</v>
      </c>
      <c r="D724" s="177">
        <v>30.5</v>
      </c>
      <c r="E724" s="174">
        <f t="shared" si="34"/>
        <v>35.3</v>
      </c>
      <c r="F724" s="175" t="s">
        <v>34</v>
      </c>
      <c r="G724" s="177">
        <v>2.4</v>
      </c>
      <c r="H724" s="143" t="s">
        <v>31</v>
      </c>
      <c r="I724" s="150"/>
      <c r="J724" s="150" t="s">
        <v>33</v>
      </c>
      <c r="K724" s="150"/>
      <c r="L724" s="144"/>
    </row>
    <row r="725" spans="1:12" ht="12.75" hidden="1">
      <c r="A725" s="172">
        <v>5430</v>
      </c>
      <c r="B725" s="140">
        <f t="shared" si="33"/>
      </c>
      <c r="C725" s="143" t="s">
        <v>30</v>
      </c>
      <c r="D725" s="173">
        <v>30</v>
      </c>
      <c r="E725" s="174">
        <f t="shared" si="34"/>
        <v>40</v>
      </c>
      <c r="F725" s="175" t="s">
        <v>34</v>
      </c>
      <c r="G725" s="173">
        <v>5</v>
      </c>
      <c r="H725" s="143" t="s">
        <v>31</v>
      </c>
      <c r="I725" s="150"/>
      <c r="J725" s="150" t="s">
        <v>33</v>
      </c>
      <c r="K725" s="150">
        <v>25</v>
      </c>
      <c r="L725" s="144">
        <v>7087</v>
      </c>
    </row>
    <row r="726" spans="1:12" ht="12.75" hidden="1">
      <c r="A726" s="172">
        <v>5526</v>
      </c>
      <c r="B726" s="140">
        <f t="shared" si="33"/>
      </c>
      <c r="C726" s="143" t="s">
        <v>30</v>
      </c>
      <c r="D726" s="173">
        <v>30</v>
      </c>
      <c r="E726" s="174">
        <f t="shared" si="34"/>
        <v>38</v>
      </c>
      <c r="F726" s="175" t="s">
        <v>34</v>
      </c>
      <c r="G726" s="173">
        <v>4</v>
      </c>
      <c r="H726" s="143" t="s">
        <v>31</v>
      </c>
      <c r="I726" s="150"/>
      <c r="J726" s="150" t="s">
        <v>33</v>
      </c>
      <c r="K726" s="150"/>
      <c r="L726" s="144">
        <v>5526</v>
      </c>
    </row>
    <row r="727" spans="1:12" ht="12.75" hidden="1">
      <c r="A727" s="172">
        <v>6017</v>
      </c>
      <c r="B727" s="140">
        <f t="shared" si="33"/>
      </c>
      <c r="C727" s="143" t="s">
        <v>30</v>
      </c>
      <c r="D727" s="173">
        <v>30</v>
      </c>
      <c r="E727" s="174">
        <f t="shared" si="34"/>
        <v>34</v>
      </c>
      <c r="F727" s="175" t="s">
        <v>34</v>
      </c>
      <c r="G727" s="173">
        <v>2</v>
      </c>
      <c r="H727" s="143" t="s">
        <v>31</v>
      </c>
      <c r="I727" s="150"/>
      <c r="J727" s="150" t="s">
        <v>33</v>
      </c>
      <c r="K727" s="150">
        <v>18</v>
      </c>
      <c r="L727" s="144">
        <v>7095</v>
      </c>
    </row>
    <row r="728" spans="1:12" ht="12.75" hidden="1">
      <c r="A728" s="176" t="s">
        <v>468</v>
      </c>
      <c r="B728" s="140">
        <f t="shared" si="33"/>
      </c>
      <c r="C728" s="143" t="s">
        <v>30</v>
      </c>
      <c r="D728" s="177">
        <v>30</v>
      </c>
      <c r="E728" s="174">
        <f t="shared" si="34"/>
        <v>40</v>
      </c>
      <c r="F728" s="175" t="s">
        <v>34</v>
      </c>
      <c r="G728" s="177">
        <v>5</v>
      </c>
      <c r="H728" s="143" t="s">
        <v>31</v>
      </c>
      <c r="I728" s="150"/>
      <c r="J728" s="150" t="s">
        <v>33</v>
      </c>
      <c r="K728" s="150"/>
      <c r="L728" s="144"/>
    </row>
    <row r="729" spans="1:12" ht="12.75" hidden="1">
      <c r="A729" s="176" t="s">
        <v>572</v>
      </c>
      <c r="B729" s="140">
        <f t="shared" si="33"/>
      </c>
      <c r="C729" s="143" t="s">
        <v>30</v>
      </c>
      <c r="D729" s="177">
        <v>30</v>
      </c>
      <c r="E729" s="174">
        <f t="shared" si="34"/>
        <v>38</v>
      </c>
      <c r="F729" s="175" t="s">
        <v>34</v>
      </c>
      <c r="G729" s="177">
        <v>4</v>
      </c>
      <c r="H729" s="143" t="s">
        <v>31</v>
      </c>
      <c r="I729" s="150"/>
      <c r="J729" s="150" t="s">
        <v>33</v>
      </c>
      <c r="K729" s="150"/>
      <c r="L729" s="144"/>
    </row>
    <row r="730" spans="1:12" ht="12.75" hidden="1">
      <c r="A730" s="176" t="s">
        <v>600</v>
      </c>
      <c r="B730" s="140">
        <f t="shared" si="33"/>
      </c>
      <c r="C730" s="143" t="s">
        <v>30</v>
      </c>
      <c r="D730" s="177">
        <v>30</v>
      </c>
      <c r="E730" s="174">
        <f t="shared" si="34"/>
        <v>39</v>
      </c>
      <c r="F730" s="175" t="s">
        <v>34</v>
      </c>
      <c r="G730" s="177">
        <v>4.5</v>
      </c>
      <c r="H730" s="143" t="s">
        <v>31</v>
      </c>
      <c r="I730" s="150"/>
      <c r="J730" s="150" t="s">
        <v>33</v>
      </c>
      <c r="K730" s="150"/>
      <c r="L730" s="144"/>
    </row>
    <row r="731" spans="1:12" ht="12.75" hidden="1">
      <c r="A731" s="176" t="s">
        <v>607</v>
      </c>
      <c r="B731" s="140">
        <f t="shared" si="33"/>
      </c>
      <c r="C731" s="143" t="s">
        <v>30</v>
      </c>
      <c r="D731" s="177">
        <v>30</v>
      </c>
      <c r="E731" s="174">
        <f t="shared" si="34"/>
        <v>36</v>
      </c>
      <c r="F731" s="175" t="s">
        <v>34</v>
      </c>
      <c r="G731" s="177">
        <v>3</v>
      </c>
      <c r="H731" s="143" t="s">
        <v>31</v>
      </c>
      <c r="I731" s="150"/>
      <c r="J731" s="150" t="s">
        <v>33</v>
      </c>
      <c r="K731" s="150"/>
      <c r="L731" s="144"/>
    </row>
    <row r="732" spans="1:12" ht="12.75" hidden="1">
      <c r="A732" s="176" t="s">
        <v>906</v>
      </c>
      <c r="B732" s="140">
        <f t="shared" si="33"/>
      </c>
      <c r="C732" s="143" t="s">
        <v>30</v>
      </c>
      <c r="D732" s="177">
        <v>30</v>
      </c>
      <c r="E732" s="174">
        <f t="shared" si="34"/>
        <v>35</v>
      </c>
      <c r="F732" s="175" t="s">
        <v>34</v>
      </c>
      <c r="G732" s="177">
        <v>2.5</v>
      </c>
      <c r="H732" s="143" t="s">
        <v>31</v>
      </c>
      <c r="I732" s="150"/>
      <c r="J732" s="150" t="s">
        <v>33</v>
      </c>
      <c r="K732" s="150"/>
      <c r="L732" s="144"/>
    </row>
    <row r="733" spans="1:12" ht="12.75" hidden="1">
      <c r="A733" s="172">
        <v>2025</v>
      </c>
      <c r="B733" s="140">
        <f t="shared" si="33"/>
      </c>
      <c r="C733" s="143" t="s">
        <v>30</v>
      </c>
      <c r="D733" s="173">
        <v>29.87</v>
      </c>
      <c r="E733" s="174">
        <f t="shared" si="34"/>
        <v>33.43</v>
      </c>
      <c r="F733" s="175" t="s">
        <v>34</v>
      </c>
      <c r="G733" s="173">
        <v>1.78</v>
      </c>
      <c r="H733" s="143" t="s">
        <v>31</v>
      </c>
      <c r="I733" s="150" t="s">
        <v>59</v>
      </c>
      <c r="J733" s="150" t="s">
        <v>33</v>
      </c>
      <c r="K733" s="150"/>
      <c r="L733" s="144"/>
    </row>
    <row r="734" spans="1:12" ht="12.75" hidden="1">
      <c r="A734" s="172">
        <v>2123</v>
      </c>
      <c r="B734" s="140">
        <f t="shared" si="33"/>
      </c>
      <c r="C734" s="143" t="s">
        <v>30</v>
      </c>
      <c r="D734" s="173">
        <v>29.82</v>
      </c>
      <c r="E734" s="174">
        <f t="shared" si="34"/>
        <v>35.06</v>
      </c>
      <c r="F734" s="175" t="s">
        <v>34</v>
      </c>
      <c r="G734" s="173">
        <v>2.62</v>
      </c>
      <c r="H734" s="143" t="s">
        <v>31</v>
      </c>
      <c r="I734" s="143" t="s">
        <v>106</v>
      </c>
      <c r="J734" s="143" t="s">
        <v>33</v>
      </c>
      <c r="K734" s="143"/>
      <c r="L734" s="144"/>
    </row>
    <row r="735" spans="1:12" ht="12.75" hidden="1">
      <c r="A735" s="172">
        <v>2217</v>
      </c>
      <c r="B735" s="140">
        <f t="shared" si="33"/>
      </c>
      <c r="C735" s="143" t="s">
        <v>30</v>
      </c>
      <c r="D735" s="173">
        <v>29.74</v>
      </c>
      <c r="E735" s="174">
        <f t="shared" si="34"/>
        <v>36.8</v>
      </c>
      <c r="F735" s="175" t="s">
        <v>34</v>
      </c>
      <c r="G735" s="173">
        <v>3.53</v>
      </c>
      <c r="H735" s="143" t="s">
        <v>31</v>
      </c>
      <c r="I735" s="143" t="s">
        <v>178</v>
      </c>
      <c r="J735" s="143" t="s">
        <v>33</v>
      </c>
      <c r="K735" s="143"/>
      <c r="L735" s="144"/>
    </row>
    <row r="736" spans="1:12" ht="12.75" hidden="1">
      <c r="A736" s="172">
        <v>2916</v>
      </c>
      <c r="B736" s="140">
        <f aca="true" t="shared" si="35" ref="B736:B799">IF(G736=$D$8,IF(D736&lt;$E$21,IF(I736&lt;&gt;0,1,""),""),"")</f>
      </c>
      <c r="C736" s="143" t="s">
        <v>30</v>
      </c>
      <c r="D736" s="173">
        <v>29.74</v>
      </c>
      <c r="E736" s="174">
        <f t="shared" si="34"/>
        <v>35.64</v>
      </c>
      <c r="F736" s="175" t="s">
        <v>34</v>
      </c>
      <c r="G736" s="173">
        <v>2.95</v>
      </c>
      <c r="H736" s="152" t="s">
        <v>384</v>
      </c>
      <c r="I736" s="143" t="s">
        <v>393</v>
      </c>
      <c r="J736" s="143" t="s">
        <v>33</v>
      </c>
      <c r="K736" s="143"/>
      <c r="L736" s="144"/>
    </row>
    <row r="737" spans="1:12" ht="12.75" hidden="1">
      <c r="A737" s="172">
        <v>2321</v>
      </c>
      <c r="B737" s="140">
        <f t="shared" si="35"/>
      </c>
      <c r="C737" s="143" t="s">
        <v>30</v>
      </c>
      <c r="D737" s="173">
        <v>29.51</v>
      </c>
      <c r="E737" s="174">
        <f t="shared" si="34"/>
        <v>40.17</v>
      </c>
      <c r="F737" s="175" t="s">
        <v>34</v>
      </c>
      <c r="G737" s="143">
        <v>5.33</v>
      </c>
      <c r="H737" s="143" t="s">
        <v>31</v>
      </c>
      <c r="I737" s="143" t="s">
        <v>258</v>
      </c>
      <c r="J737" s="143" t="s">
        <v>33</v>
      </c>
      <c r="K737" s="143"/>
      <c r="L737" s="144"/>
    </row>
    <row r="738" spans="1:12" ht="12.75" hidden="1">
      <c r="A738" s="176" t="s">
        <v>500</v>
      </c>
      <c r="B738" s="140">
        <f t="shared" si="35"/>
      </c>
      <c r="C738" s="143" t="s">
        <v>30</v>
      </c>
      <c r="D738" s="177">
        <v>29.5</v>
      </c>
      <c r="E738" s="174">
        <f t="shared" si="34"/>
        <v>33.5</v>
      </c>
      <c r="F738" s="175" t="s">
        <v>34</v>
      </c>
      <c r="G738" s="177">
        <v>2</v>
      </c>
      <c r="H738" s="143" t="s">
        <v>31</v>
      </c>
      <c r="I738" s="150"/>
      <c r="J738" s="150" t="s">
        <v>33</v>
      </c>
      <c r="K738" s="150"/>
      <c r="L738" s="144"/>
    </row>
    <row r="739" spans="1:12" ht="12.75" hidden="1">
      <c r="A739" s="176" t="s">
        <v>704</v>
      </c>
      <c r="B739" s="140">
        <f t="shared" si="35"/>
      </c>
      <c r="C739" s="143" t="s">
        <v>30</v>
      </c>
      <c r="D739" s="177">
        <v>29</v>
      </c>
      <c r="E739" s="174">
        <f t="shared" si="34"/>
        <v>35</v>
      </c>
      <c r="F739" s="175" t="s">
        <v>34</v>
      </c>
      <c r="G739" s="177">
        <v>3</v>
      </c>
      <c r="H739" s="143" t="s">
        <v>31</v>
      </c>
      <c r="I739" s="150"/>
      <c r="J739" s="150" t="s">
        <v>33</v>
      </c>
      <c r="K739" s="150"/>
      <c r="L739" s="144"/>
    </row>
    <row r="740" spans="1:12" ht="12.75" hidden="1">
      <c r="A740" s="172">
        <v>5137</v>
      </c>
      <c r="B740" s="140">
        <f t="shared" si="35"/>
      </c>
      <c r="C740" s="143" t="s">
        <v>30</v>
      </c>
      <c r="D740" s="173">
        <v>28.5</v>
      </c>
      <c r="E740" s="174">
        <f t="shared" si="34"/>
        <v>34.5</v>
      </c>
      <c r="F740" s="175" t="s">
        <v>34</v>
      </c>
      <c r="G740" s="173">
        <v>3</v>
      </c>
      <c r="H740" s="143" t="s">
        <v>31</v>
      </c>
      <c r="I740" s="150"/>
      <c r="J740" s="150" t="s">
        <v>33</v>
      </c>
      <c r="K740" s="150">
        <v>77</v>
      </c>
      <c r="L740" s="144">
        <v>5137</v>
      </c>
    </row>
    <row r="741" spans="1:12" ht="12.75" hidden="1">
      <c r="A741" s="176" t="s">
        <v>444</v>
      </c>
      <c r="B741" s="140">
        <f t="shared" si="35"/>
      </c>
      <c r="C741" s="143" t="s">
        <v>30</v>
      </c>
      <c r="D741" s="187">
        <v>28.5</v>
      </c>
      <c r="E741" s="174">
        <f t="shared" si="34"/>
        <v>34.5</v>
      </c>
      <c r="F741" s="175" t="s">
        <v>34</v>
      </c>
      <c r="G741" s="177">
        <v>3</v>
      </c>
      <c r="H741" s="143" t="s">
        <v>31</v>
      </c>
      <c r="I741" s="150"/>
      <c r="J741" s="150" t="s">
        <v>33</v>
      </c>
      <c r="K741" s="150"/>
      <c r="L741" s="144"/>
    </row>
    <row r="742" spans="1:12" ht="12.75" hidden="1">
      <c r="A742" s="176" t="s">
        <v>598</v>
      </c>
      <c r="B742" s="140">
        <f t="shared" si="35"/>
      </c>
      <c r="C742" s="143" t="s">
        <v>30</v>
      </c>
      <c r="D742" s="177">
        <v>28.5</v>
      </c>
      <c r="E742" s="174">
        <f t="shared" si="34"/>
        <v>33.5</v>
      </c>
      <c r="F742" s="175" t="s">
        <v>34</v>
      </c>
      <c r="G742" s="177">
        <v>2.5</v>
      </c>
      <c r="H742" s="143" t="s">
        <v>31</v>
      </c>
      <c r="I742" s="150"/>
      <c r="J742" s="150" t="s">
        <v>33</v>
      </c>
      <c r="K742" s="150"/>
      <c r="L742" s="144"/>
    </row>
    <row r="743" spans="1:12" ht="12.75" hidden="1">
      <c r="A743" s="172">
        <v>2024</v>
      </c>
      <c r="B743" s="140">
        <f t="shared" si="35"/>
      </c>
      <c r="C743" s="143" t="s">
        <v>30</v>
      </c>
      <c r="D743" s="173">
        <v>28.3</v>
      </c>
      <c r="E743" s="174">
        <f t="shared" si="34"/>
        <v>31.86</v>
      </c>
      <c r="F743" s="175" t="s">
        <v>34</v>
      </c>
      <c r="G743" s="173">
        <v>1.78</v>
      </c>
      <c r="H743" s="143" t="s">
        <v>31</v>
      </c>
      <c r="I743" s="150" t="s">
        <v>58</v>
      </c>
      <c r="J743" s="143" t="s">
        <v>33</v>
      </c>
      <c r="K743" s="150"/>
      <c r="L743" s="144"/>
    </row>
    <row r="744" spans="1:12" ht="12.75" hidden="1">
      <c r="A744" s="172">
        <v>2122</v>
      </c>
      <c r="B744" s="140">
        <f t="shared" si="35"/>
      </c>
      <c r="C744" s="143" t="s">
        <v>30</v>
      </c>
      <c r="D744" s="173">
        <v>28.24</v>
      </c>
      <c r="E744" s="174">
        <f t="shared" si="34"/>
        <v>33.48</v>
      </c>
      <c r="F744" s="175" t="s">
        <v>34</v>
      </c>
      <c r="G744" s="173">
        <v>2.62</v>
      </c>
      <c r="H744" s="143" t="s">
        <v>31</v>
      </c>
      <c r="I744" s="150" t="s">
        <v>105</v>
      </c>
      <c r="J744" s="143" t="s">
        <v>33</v>
      </c>
      <c r="K744" s="150"/>
      <c r="L744" s="144"/>
    </row>
    <row r="745" spans="1:12" ht="12.75" hidden="1">
      <c r="A745" s="172">
        <v>2216</v>
      </c>
      <c r="B745" s="140">
        <f t="shared" si="35"/>
      </c>
      <c r="C745" s="143" t="s">
        <v>30</v>
      </c>
      <c r="D745" s="173">
        <v>28.17</v>
      </c>
      <c r="E745" s="174">
        <f t="shared" si="34"/>
        <v>35.230000000000004</v>
      </c>
      <c r="F745" s="175" t="s">
        <v>34</v>
      </c>
      <c r="G745" s="173">
        <v>3.53</v>
      </c>
      <c r="H745" s="143" t="s">
        <v>31</v>
      </c>
      <c r="I745" s="150" t="s">
        <v>177</v>
      </c>
      <c r="J745" s="143" t="s">
        <v>33</v>
      </c>
      <c r="K745" s="150"/>
      <c r="L745" s="144"/>
    </row>
    <row r="746" spans="1:12" ht="12.75" hidden="1">
      <c r="A746" s="176" t="s">
        <v>640</v>
      </c>
      <c r="B746" s="140">
        <f t="shared" si="35"/>
      </c>
      <c r="C746" s="143" t="s">
        <v>30</v>
      </c>
      <c r="D746" s="177">
        <v>28</v>
      </c>
      <c r="E746" s="174">
        <f t="shared" si="34"/>
        <v>38</v>
      </c>
      <c r="F746" s="175" t="s">
        <v>34</v>
      </c>
      <c r="G746" s="177">
        <v>5</v>
      </c>
      <c r="H746" s="143" t="s">
        <v>31</v>
      </c>
      <c r="I746" s="150"/>
      <c r="J746" s="150" t="s">
        <v>33</v>
      </c>
      <c r="K746" s="150"/>
      <c r="L746" s="144"/>
    </row>
    <row r="747" spans="1:12" ht="12.75" hidden="1">
      <c r="A747" s="176" t="s">
        <v>795</v>
      </c>
      <c r="B747" s="140">
        <f t="shared" si="35"/>
      </c>
      <c r="C747" s="143" t="s">
        <v>30</v>
      </c>
      <c r="D747" s="177">
        <v>28</v>
      </c>
      <c r="E747" s="174">
        <f t="shared" si="34"/>
        <v>34</v>
      </c>
      <c r="F747" s="175" t="s">
        <v>34</v>
      </c>
      <c r="G747" s="177">
        <v>3</v>
      </c>
      <c r="H747" s="143" t="s">
        <v>31</v>
      </c>
      <c r="I747" s="150"/>
      <c r="J747" s="150" t="s">
        <v>33</v>
      </c>
      <c r="K747" s="150"/>
      <c r="L747" s="144"/>
    </row>
    <row r="748" spans="1:12" ht="12.75" hidden="1">
      <c r="A748" s="176" t="s">
        <v>856</v>
      </c>
      <c r="B748" s="140">
        <f t="shared" si="35"/>
      </c>
      <c r="C748" s="143" t="s">
        <v>30</v>
      </c>
      <c r="D748" s="177">
        <v>28</v>
      </c>
      <c r="E748" s="174">
        <f t="shared" si="34"/>
        <v>32</v>
      </c>
      <c r="F748" s="175" t="s">
        <v>34</v>
      </c>
      <c r="G748" s="177">
        <v>2</v>
      </c>
      <c r="H748" s="143" t="s">
        <v>31</v>
      </c>
      <c r="I748" s="150"/>
      <c r="J748" s="150" t="s">
        <v>33</v>
      </c>
      <c r="K748" s="150"/>
      <c r="L748" s="144"/>
    </row>
    <row r="749" spans="1:12" ht="12.75" hidden="1">
      <c r="A749" s="172">
        <v>2320</v>
      </c>
      <c r="B749" s="140">
        <f t="shared" si="35"/>
      </c>
      <c r="C749" s="143" t="s">
        <v>30</v>
      </c>
      <c r="D749" s="173">
        <v>27.94</v>
      </c>
      <c r="E749" s="174">
        <f t="shared" si="34"/>
        <v>38.6</v>
      </c>
      <c r="F749" s="175" t="s">
        <v>34</v>
      </c>
      <c r="G749" s="173">
        <v>5.33</v>
      </c>
      <c r="H749" s="143" t="s">
        <v>31</v>
      </c>
      <c r="I749" s="143" t="s">
        <v>257</v>
      </c>
      <c r="J749" s="143" t="s">
        <v>33</v>
      </c>
      <c r="K749" s="143"/>
      <c r="L749" s="144"/>
    </row>
    <row r="750" spans="1:12" ht="12.75" hidden="1">
      <c r="A750" s="172">
        <v>9408</v>
      </c>
      <c r="B750" s="140">
        <f t="shared" si="35"/>
      </c>
      <c r="C750" s="143" t="s">
        <v>30</v>
      </c>
      <c r="D750" s="173">
        <v>27.5</v>
      </c>
      <c r="E750" s="173">
        <f aca="true" t="shared" si="36" ref="E750:E813">D750+(G750*2)</f>
        <v>34.5</v>
      </c>
      <c r="F750" s="175"/>
      <c r="G750" s="173">
        <v>3.5</v>
      </c>
      <c r="H750" s="143" t="s">
        <v>325</v>
      </c>
      <c r="I750" s="143"/>
      <c r="J750" s="143" t="s">
        <v>33</v>
      </c>
      <c r="K750" s="143" t="s">
        <v>418</v>
      </c>
      <c r="L750" s="144"/>
    </row>
    <row r="751" spans="1:12" ht="12.75" hidden="1">
      <c r="A751" s="176" t="s">
        <v>669</v>
      </c>
      <c r="B751" s="140">
        <f t="shared" si="35"/>
      </c>
      <c r="C751" s="143" t="s">
        <v>30</v>
      </c>
      <c r="D751" s="177">
        <v>27.5</v>
      </c>
      <c r="E751" s="174">
        <f t="shared" si="36"/>
        <v>37.5</v>
      </c>
      <c r="F751" s="175" t="s">
        <v>34</v>
      </c>
      <c r="G751" s="177">
        <v>5</v>
      </c>
      <c r="H751" s="143" t="s">
        <v>31</v>
      </c>
      <c r="I751" s="150"/>
      <c r="J751" s="150" t="s">
        <v>33</v>
      </c>
      <c r="K751" s="150"/>
      <c r="L751" s="144"/>
    </row>
    <row r="752" spans="1:12" ht="12.75" hidden="1">
      <c r="A752" s="176" t="s">
        <v>617</v>
      </c>
      <c r="B752" s="140">
        <f t="shared" si="35"/>
      </c>
      <c r="C752" s="143" t="s">
        <v>30</v>
      </c>
      <c r="D752" s="177">
        <v>27.4</v>
      </c>
      <c r="E752" s="174">
        <f t="shared" si="36"/>
        <v>32.199999999999996</v>
      </c>
      <c r="F752" s="175" t="s">
        <v>34</v>
      </c>
      <c r="G752" s="177">
        <v>2.4</v>
      </c>
      <c r="H752" s="143" t="s">
        <v>31</v>
      </c>
      <c r="I752" s="150"/>
      <c r="J752" s="150" t="s">
        <v>33</v>
      </c>
      <c r="K752" s="150"/>
      <c r="L752" s="144"/>
    </row>
    <row r="753" spans="1:12" ht="12.75" hidden="1">
      <c r="A753" s="172">
        <v>9990</v>
      </c>
      <c r="B753" s="140">
        <f t="shared" si="35"/>
      </c>
      <c r="C753" s="143" t="s">
        <v>30</v>
      </c>
      <c r="D753" s="173">
        <v>27</v>
      </c>
      <c r="E753" s="173">
        <f t="shared" si="36"/>
        <v>32.4</v>
      </c>
      <c r="F753" s="175"/>
      <c r="G753" s="173">
        <v>2.7</v>
      </c>
      <c r="H753" s="143" t="s">
        <v>325</v>
      </c>
      <c r="I753" s="143"/>
      <c r="J753" s="143" t="s">
        <v>33</v>
      </c>
      <c r="K753" s="143" t="s">
        <v>418</v>
      </c>
      <c r="L753" s="144"/>
    </row>
    <row r="754" spans="1:12" ht="12.75" hidden="1">
      <c r="A754" s="176" t="s">
        <v>464</v>
      </c>
      <c r="B754" s="140">
        <f t="shared" si="35"/>
      </c>
      <c r="C754" s="143" t="s">
        <v>30</v>
      </c>
      <c r="D754" s="177">
        <v>27</v>
      </c>
      <c r="E754" s="174">
        <f t="shared" si="36"/>
        <v>35</v>
      </c>
      <c r="F754" s="175" t="s">
        <v>34</v>
      </c>
      <c r="G754" s="177">
        <v>4</v>
      </c>
      <c r="H754" s="143" t="s">
        <v>31</v>
      </c>
      <c r="I754" s="150"/>
      <c r="J754" s="150" t="s">
        <v>33</v>
      </c>
      <c r="K754" s="150"/>
      <c r="L754" s="144"/>
    </row>
    <row r="755" spans="1:12" ht="12.75" hidden="1">
      <c r="A755" s="176" t="s">
        <v>605</v>
      </c>
      <c r="B755" s="140">
        <f t="shared" si="35"/>
      </c>
      <c r="C755" s="143" t="s">
        <v>30</v>
      </c>
      <c r="D755" s="177">
        <v>27</v>
      </c>
      <c r="E755" s="174">
        <f t="shared" si="36"/>
        <v>33</v>
      </c>
      <c r="F755" s="175" t="s">
        <v>34</v>
      </c>
      <c r="G755" s="177">
        <v>3</v>
      </c>
      <c r="H755" s="143" t="s">
        <v>31</v>
      </c>
      <c r="I755" s="150"/>
      <c r="J755" s="150" t="s">
        <v>33</v>
      </c>
      <c r="K755" s="150"/>
      <c r="L755" s="144"/>
    </row>
    <row r="756" spans="1:12" ht="12.75" hidden="1">
      <c r="A756" s="176" t="s">
        <v>671</v>
      </c>
      <c r="B756" s="140">
        <f t="shared" si="35"/>
      </c>
      <c r="C756" s="143" t="s">
        <v>30</v>
      </c>
      <c r="D756" s="177">
        <v>27</v>
      </c>
      <c r="E756" s="174">
        <f t="shared" si="36"/>
        <v>34</v>
      </c>
      <c r="F756" s="175" t="s">
        <v>34</v>
      </c>
      <c r="G756" s="177">
        <v>3.5</v>
      </c>
      <c r="H756" s="143" t="s">
        <v>31</v>
      </c>
      <c r="I756" s="150"/>
      <c r="J756" s="150" t="s">
        <v>33</v>
      </c>
      <c r="K756" s="150"/>
      <c r="L756" s="144"/>
    </row>
    <row r="757" spans="1:12" ht="12.75" hidden="1">
      <c r="A757" s="176" t="s">
        <v>679</v>
      </c>
      <c r="B757" s="140">
        <f t="shared" si="35"/>
      </c>
      <c r="C757" s="143" t="s">
        <v>30</v>
      </c>
      <c r="D757" s="177">
        <v>27</v>
      </c>
      <c r="E757" s="174">
        <f t="shared" si="36"/>
        <v>31.4</v>
      </c>
      <c r="F757" s="175" t="s">
        <v>34</v>
      </c>
      <c r="G757" s="177">
        <v>2.2</v>
      </c>
      <c r="H757" s="143" t="s">
        <v>31</v>
      </c>
      <c r="I757" s="150"/>
      <c r="J757" s="150" t="s">
        <v>33</v>
      </c>
      <c r="K757" s="150"/>
      <c r="L757" s="144"/>
    </row>
    <row r="758" spans="1:12" ht="12.75" hidden="1">
      <c r="A758" s="176" t="s">
        <v>900</v>
      </c>
      <c r="B758" s="140">
        <f t="shared" si="35"/>
      </c>
      <c r="C758" s="143" t="s">
        <v>30</v>
      </c>
      <c r="D758" s="177">
        <v>27</v>
      </c>
      <c r="E758" s="174">
        <f t="shared" si="36"/>
        <v>32</v>
      </c>
      <c r="F758" s="175" t="s">
        <v>34</v>
      </c>
      <c r="G758" s="177">
        <v>2.5</v>
      </c>
      <c r="H758" s="143" t="s">
        <v>31</v>
      </c>
      <c r="I758" s="150"/>
      <c r="J758" s="150" t="s">
        <v>33</v>
      </c>
      <c r="K758" s="150"/>
      <c r="L758" s="144"/>
    </row>
    <row r="759" spans="1:12" ht="12.75" hidden="1">
      <c r="A759" s="172">
        <v>2023</v>
      </c>
      <c r="B759" s="140">
        <f t="shared" si="35"/>
      </c>
      <c r="C759" s="143" t="s">
        <v>30</v>
      </c>
      <c r="D759" s="173">
        <v>26.7</v>
      </c>
      <c r="E759" s="174">
        <f t="shared" si="36"/>
        <v>30.259999999999998</v>
      </c>
      <c r="F759" s="175" t="s">
        <v>34</v>
      </c>
      <c r="G759" s="173">
        <v>1.78</v>
      </c>
      <c r="H759" s="143" t="s">
        <v>31</v>
      </c>
      <c r="I759" s="150" t="s">
        <v>57</v>
      </c>
      <c r="J759" s="143" t="s">
        <v>33</v>
      </c>
      <c r="K759" s="150"/>
      <c r="L759" s="144"/>
    </row>
    <row r="760" spans="1:12" ht="12.75" hidden="1">
      <c r="A760" s="172">
        <v>2121</v>
      </c>
      <c r="B760" s="140">
        <f t="shared" si="35"/>
      </c>
      <c r="C760" s="143" t="s">
        <v>30</v>
      </c>
      <c r="D760" s="173">
        <v>26.64</v>
      </c>
      <c r="E760" s="174">
        <f t="shared" si="36"/>
        <v>31.880000000000003</v>
      </c>
      <c r="F760" s="175" t="s">
        <v>34</v>
      </c>
      <c r="G760" s="173">
        <v>2.62</v>
      </c>
      <c r="H760" s="143" t="s">
        <v>31</v>
      </c>
      <c r="I760" s="150" t="s">
        <v>104</v>
      </c>
      <c r="J760" s="143" t="s">
        <v>33</v>
      </c>
      <c r="K760" s="150"/>
      <c r="L760" s="144"/>
    </row>
    <row r="761" spans="1:12" ht="12.75" hidden="1">
      <c r="A761" s="172">
        <v>3914</v>
      </c>
      <c r="B761" s="140">
        <f t="shared" si="35"/>
      </c>
      <c r="C761" s="143" t="s">
        <v>30</v>
      </c>
      <c r="D761" s="173">
        <v>26.59</v>
      </c>
      <c r="E761" s="174">
        <f t="shared" si="36"/>
        <v>32.49</v>
      </c>
      <c r="F761" s="175" t="s">
        <v>34</v>
      </c>
      <c r="G761" s="173">
        <v>2.95</v>
      </c>
      <c r="H761" s="152" t="s">
        <v>384</v>
      </c>
      <c r="I761" s="143" t="s">
        <v>403</v>
      </c>
      <c r="J761" s="143" t="s">
        <v>33</v>
      </c>
      <c r="K761" s="143"/>
      <c r="L761" s="144"/>
    </row>
    <row r="762" spans="1:12" ht="12.75" hidden="1">
      <c r="A762" s="172">
        <v>2215</v>
      </c>
      <c r="B762" s="140">
        <f t="shared" si="35"/>
      </c>
      <c r="C762" s="143" t="s">
        <v>30</v>
      </c>
      <c r="D762" s="173">
        <v>26.57</v>
      </c>
      <c r="E762" s="174">
        <f t="shared" si="36"/>
        <v>33.63</v>
      </c>
      <c r="F762" s="175" t="s">
        <v>34</v>
      </c>
      <c r="G762" s="173">
        <v>3.53</v>
      </c>
      <c r="H762" s="143" t="s">
        <v>31</v>
      </c>
      <c r="I762" s="150" t="s">
        <v>176</v>
      </c>
      <c r="J762" s="143" t="s">
        <v>33</v>
      </c>
      <c r="K762" s="150"/>
      <c r="L762" s="144"/>
    </row>
    <row r="763" spans="1:12" ht="12.75" hidden="1">
      <c r="A763" s="172">
        <v>2319</v>
      </c>
      <c r="B763" s="140">
        <f t="shared" si="35"/>
      </c>
      <c r="C763" s="143" t="s">
        <v>30</v>
      </c>
      <c r="D763" s="173">
        <v>26.34</v>
      </c>
      <c r="E763" s="174">
        <f t="shared" si="36"/>
        <v>37</v>
      </c>
      <c r="F763" s="175" t="s">
        <v>34</v>
      </c>
      <c r="G763" s="173">
        <v>5.33</v>
      </c>
      <c r="H763" s="143" t="s">
        <v>31</v>
      </c>
      <c r="I763" s="143" t="s">
        <v>256</v>
      </c>
      <c r="J763" s="143" t="s">
        <v>33</v>
      </c>
      <c r="K763" s="143"/>
      <c r="L763" s="144"/>
    </row>
    <row r="764" spans="1:12" ht="12.75" hidden="1">
      <c r="A764" s="172">
        <v>6009</v>
      </c>
      <c r="B764" s="140">
        <f t="shared" si="35"/>
      </c>
      <c r="C764" s="143" t="s">
        <v>30</v>
      </c>
      <c r="D764" s="173">
        <v>26</v>
      </c>
      <c r="E764" s="174">
        <f t="shared" si="36"/>
        <v>30</v>
      </c>
      <c r="F764" s="175" t="s">
        <v>34</v>
      </c>
      <c r="G764" s="173">
        <v>2</v>
      </c>
      <c r="H764" s="143" t="s">
        <v>31</v>
      </c>
      <c r="I764" s="150"/>
      <c r="J764" s="150" t="s">
        <v>33</v>
      </c>
      <c r="K764" s="150">
        <v>27</v>
      </c>
      <c r="L764" s="144">
        <v>7097</v>
      </c>
    </row>
    <row r="765" spans="1:12" ht="12.75" hidden="1">
      <c r="A765" s="176" t="s">
        <v>512</v>
      </c>
      <c r="B765" s="140">
        <f t="shared" si="35"/>
      </c>
      <c r="C765" s="143" t="s">
        <v>30</v>
      </c>
      <c r="D765" s="177">
        <v>26</v>
      </c>
      <c r="E765" s="174">
        <f t="shared" si="36"/>
        <v>32</v>
      </c>
      <c r="F765" s="175" t="s">
        <v>34</v>
      </c>
      <c r="G765" s="177">
        <v>3</v>
      </c>
      <c r="H765" s="143" t="s">
        <v>31</v>
      </c>
      <c r="I765" s="150"/>
      <c r="J765" s="150" t="s">
        <v>33</v>
      </c>
      <c r="K765" s="150"/>
      <c r="L765" s="144"/>
    </row>
    <row r="766" spans="1:12" ht="12.75" hidden="1">
      <c r="A766" s="176" t="s">
        <v>514</v>
      </c>
      <c r="B766" s="140">
        <f t="shared" si="35"/>
      </c>
      <c r="C766" s="143" t="s">
        <v>30</v>
      </c>
      <c r="D766" s="177">
        <v>26</v>
      </c>
      <c r="E766" s="174">
        <f t="shared" si="36"/>
        <v>34</v>
      </c>
      <c r="F766" s="175" t="s">
        <v>34</v>
      </c>
      <c r="G766" s="177">
        <v>4</v>
      </c>
      <c r="H766" s="143" t="s">
        <v>31</v>
      </c>
      <c r="I766" s="150"/>
      <c r="J766" s="150" t="s">
        <v>33</v>
      </c>
      <c r="K766" s="150"/>
      <c r="L766" s="144"/>
    </row>
    <row r="767" spans="1:12" ht="12.75" hidden="1">
      <c r="A767" s="176" t="s">
        <v>538</v>
      </c>
      <c r="B767" s="140">
        <f t="shared" si="35"/>
      </c>
      <c r="C767" s="143" t="s">
        <v>30</v>
      </c>
      <c r="D767" s="177">
        <v>26</v>
      </c>
      <c r="E767" s="174">
        <f t="shared" si="36"/>
        <v>30</v>
      </c>
      <c r="F767" s="175" t="s">
        <v>34</v>
      </c>
      <c r="G767" s="177">
        <v>2</v>
      </c>
      <c r="H767" s="143" t="s">
        <v>31</v>
      </c>
      <c r="I767" s="150"/>
      <c r="J767" s="150" t="s">
        <v>33</v>
      </c>
      <c r="K767" s="150"/>
      <c r="L767" s="144"/>
    </row>
    <row r="768" spans="1:12" ht="12.75" hidden="1">
      <c r="A768" s="176" t="s">
        <v>571</v>
      </c>
      <c r="B768" s="140">
        <f t="shared" si="35"/>
      </c>
      <c r="C768" s="143" t="s">
        <v>30</v>
      </c>
      <c r="D768" s="177">
        <v>26</v>
      </c>
      <c r="E768" s="174">
        <f t="shared" si="36"/>
        <v>32.4</v>
      </c>
      <c r="F768" s="175" t="s">
        <v>34</v>
      </c>
      <c r="G768" s="177">
        <v>3.2</v>
      </c>
      <c r="H768" s="143" t="s">
        <v>31</v>
      </c>
      <c r="I768" s="150"/>
      <c r="J768" s="150" t="s">
        <v>33</v>
      </c>
      <c r="K768" s="150"/>
      <c r="L768" s="144"/>
    </row>
    <row r="769" spans="1:12" ht="12.75" hidden="1">
      <c r="A769" s="176" t="s">
        <v>707</v>
      </c>
      <c r="B769" s="140">
        <f t="shared" si="35"/>
      </c>
      <c r="C769" s="143" t="s">
        <v>30</v>
      </c>
      <c r="D769" s="177">
        <v>26</v>
      </c>
      <c r="E769" s="174">
        <f t="shared" si="36"/>
        <v>31</v>
      </c>
      <c r="F769" s="175" t="s">
        <v>34</v>
      </c>
      <c r="G769" s="177">
        <v>2.5</v>
      </c>
      <c r="H769" s="143" t="s">
        <v>31</v>
      </c>
      <c r="I769" s="150"/>
      <c r="J769" s="150" t="s">
        <v>33</v>
      </c>
      <c r="K769" s="150"/>
      <c r="L769" s="144"/>
    </row>
    <row r="770" spans="1:12" ht="12.75" hidden="1">
      <c r="A770" s="176" t="s">
        <v>482</v>
      </c>
      <c r="B770" s="140">
        <f t="shared" si="35"/>
      </c>
      <c r="C770" s="143" t="s">
        <v>30</v>
      </c>
      <c r="D770" s="177">
        <v>25.5</v>
      </c>
      <c r="E770" s="174">
        <f t="shared" si="36"/>
        <v>33.5</v>
      </c>
      <c r="F770" s="175" t="s">
        <v>34</v>
      </c>
      <c r="G770" s="177">
        <v>4</v>
      </c>
      <c r="H770" s="143" t="s">
        <v>31</v>
      </c>
      <c r="I770" s="150"/>
      <c r="J770" s="150" t="s">
        <v>33</v>
      </c>
      <c r="K770" s="150"/>
      <c r="L770" s="144"/>
    </row>
    <row r="771" spans="1:12" ht="12.75" hidden="1">
      <c r="A771" s="176" t="s">
        <v>498</v>
      </c>
      <c r="B771" s="140">
        <f t="shared" si="35"/>
      </c>
      <c r="C771" s="143" t="s">
        <v>30</v>
      </c>
      <c r="D771" s="177">
        <v>25.5</v>
      </c>
      <c r="E771" s="174">
        <f t="shared" si="36"/>
        <v>29.5</v>
      </c>
      <c r="F771" s="175" t="s">
        <v>34</v>
      </c>
      <c r="G771" s="177">
        <v>2</v>
      </c>
      <c r="H771" s="143" t="s">
        <v>31</v>
      </c>
      <c r="I771" s="150"/>
      <c r="J771" s="150" t="s">
        <v>33</v>
      </c>
      <c r="K771" s="150"/>
      <c r="L771" s="144"/>
    </row>
    <row r="772" spans="1:12" ht="12.75" hidden="1">
      <c r="A772" s="172">
        <v>5973</v>
      </c>
      <c r="B772" s="140">
        <f t="shared" si="35"/>
      </c>
      <c r="C772" s="143" t="s">
        <v>30</v>
      </c>
      <c r="D772" s="173">
        <v>25.4</v>
      </c>
      <c r="E772" s="174">
        <f t="shared" si="36"/>
        <v>33.4</v>
      </c>
      <c r="F772" s="175" t="s">
        <v>34</v>
      </c>
      <c r="G772" s="173">
        <v>4</v>
      </c>
      <c r="H772" s="143" t="s">
        <v>31</v>
      </c>
      <c r="I772" s="150"/>
      <c r="J772" s="150" t="s">
        <v>33</v>
      </c>
      <c r="K772" s="150">
        <v>25</v>
      </c>
      <c r="L772" s="144">
        <v>7141</v>
      </c>
    </row>
    <row r="773" spans="1:12" ht="12.75" hidden="1">
      <c r="A773" s="172">
        <v>2022</v>
      </c>
      <c r="B773" s="140">
        <f t="shared" si="35"/>
      </c>
      <c r="C773" s="143" t="s">
        <v>30</v>
      </c>
      <c r="D773" s="173">
        <v>25.12</v>
      </c>
      <c r="E773" s="174">
        <f t="shared" si="36"/>
        <v>28.68</v>
      </c>
      <c r="F773" s="175" t="s">
        <v>34</v>
      </c>
      <c r="G773" s="173">
        <v>1.78</v>
      </c>
      <c r="H773" s="143" t="s">
        <v>31</v>
      </c>
      <c r="I773" s="150" t="s">
        <v>56</v>
      </c>
      <c r="J773" s="150" t="s">
        <v>33</v>
      </c>
      <c r="K773" s="150"/>
      <c r="L773" s="144"/>
    </row>
    <row r="774" spans="1:12" ht="12.75" hidden="1">
      <c r="A774" s="172">
        <v>2120</v>
      </c>
      <c r="B774" s="140">
        <f t="shared" si="35"/>
      </c>
      <c r="C774" s="143" t="s">
        <v>30</v>
      </c>
      <c r="D774" s="173">
        <v>25.07</v>
      </c>
      <c r="E774" s="174">
        <f t="shared" si="36"/>
        <v>30.310000000000002</v>
      </c>
      <c r="F774" s="175" t="s">
        <v>34</v>
      </c>
      <c r="G774" s="173">
        <v>2.62</v>
      </c>
      <c r="H774" s="143" t="s">
        <v>31</v>
      </c>
      <c r="I774" s="150" t="s">
        <v>103</v>
      </c>
      <c r="J774" s="150" t="s">
        <v>33</v>
      </c>
      <c r="K774" s="150"/>
      <c r="L774" s="144"/>
    </row>
    <row r="775" spans="1:12" ht="12.75" hidden="1">
      <c r="A775" s="172">
        <v>2913</v>
      </c>
      <c r="B775" s="140">
        <f t="shared" si="35"/>
      </c>
      <c r="C775" s="143" t="s">
        <v>30</v>
      </c>
      <c r="D775" s="173">
        <v>25.04</v>
      </c>
      <c r="E775" s="174">
        <f t="shared" si="36"/>
        <v>30.939999999999998</v>
      </c>
      <c r="F775" s="175" t="s">
        <v>34</v>
      </c>
      <c r="G775" s="173">
        <v>2.95</v>
      </c>
      <c r="H775" s="152" t="s">
        <v>384</v>
      </c>
      <c r="I775" s="143" t="s">
        <v>392</v>
      </c>
      <c r="J775" s="143" t="s">
        <v>33</v>
      </c>
      <c r="K775" s="143"/>
      <c r="L775" s="144"/>
    </row>
    <row r="776" spans="1:12" ht="12.75" hidden="1">
      <c r="A776" s="172">
        <v>5515</v>
      </c>
      <c r="B776" s="140">
        <f t="shared" si="35"/>
      </c>
      <c r="C776" s="143" t="s">
        <v>30</v>
      </c>
      <c r="D776" s="173">
        <v>25</v>
      </c>
      <c r="E776" s="174">
        <f t="shared" si="36"/>
        <v>28</v>
      </c>
      <c r="F776" s="175" t="s">
        <v>34</v>
      </c>
      <c r="G776" s="173">
        <v>1.5</v>
      </c>
      <c r="H776" s="143" t="s">
        <v>31</v>
      </c>
      <c r="I776" s="150"/>
      <c r="J776" s="150" t="s">
        <v>33</v>
      </c>
      <c r="K776" s="150">
        <v>45</v>
      </c>
      <c r="L776" s="144">
        <v>7024</v>
      </c>
    </row>
    <row r="777" spans="1:12" ht="102" hidden="1">
      <c r="A777" s="172">
        <v>9479</v>
      </c>
      <c r="B777" s="140">
        <f t="shared" si="35"/>
      </c>
      <c r="C777" s="143" t="s">
        <v>30</v>
      </c>
      <c r="D777" s="173">
        <v>25</v>
      </c>
      <c r="E777" s="174">
        <f t="shared" si="36"/>
        <v>29</v>
      </c>
      <c r="F777" s="175" t="s">
        <v>34</v>
      </c>
      <c r="G777" s="173">
        <v>2</v>
      </c>
      <c r="H777" s="143" t="s">
        <v>31</v>
      </c>
      <c r="I777" s="150"/>
      <c r="J777" s="150" t="s">
        <v>33</v>
      </c>
      <c r="K777" s="150" t="s">
        <v>418</v>
      </c>
      <c r="L777" s="144"/>
    </row>
    <row r="778" spans="1:12" ht="12.75" hidden="1">
      <c r="A778" s="176" t="s">
        <v>742</v>
      </c>
      <c r="B778" s="140">
        <f t="shared" si="35"/>
      </c>
      <c r="C778" s="143" t="s">
        <v>30</v>
      </c>
      <c r="D778" s="177">
        <v>25</v>
      </c>
      <c r="E778" s="174">
        <f t="shared" si="36"/>
        <v>31</v>
      </c>
      <c r="F778" s="175" t="s">
        <v>34</v>
      </c>
      <c r="G778" s="177">
        <v>3</v>
      </c>
      <c r="H778" s="143" t="s">
        <v>31</v>
      </c>
      <c r="I778" s="150"/>
      <c r="J778" s="150" t="s">
        <v>33</v>
      </c>
      <c r="K778" s="150"/>
      <c r="L778" s="144"/>
    </row>
    <row r="779" spans="1:12" ht="12.75" hidden="1">
      <c r="A779" s="176" t="s">
        <v>853</v>
      </c>
      <c r="B779" s="140">
        <f t="shared" si="35"/>
      </c>
      <c r="C779" s="143" t="s">
        <v>30</v>
      </c>
      <c r="D779" s="177">
        <v>25</v>
      </c>
      <c r="E779" s="174">
        <f t="shared" si="36"/>
        <v>35</v>
      </c>
      <c r="F779" s="175" t="s">
        <v>34</v>
      </c>
      <c r="G779" s="177">
        <v>5</v>
      </c>
      <c r="H779" s="143" t="s">
        <v>31</v>
      </c>
      <c r="I779" s="150"/>
      <c r="J779" s="150" t="s">
        <v>33</v>
      </c>
      <c r="K779" s="150"/>
      <c r="L779" s="144"/>
    </row>
    <row r="780" spans="1:12" ht="12.75" hidden="1">
      <c r="A780" s="172">
        <v>2214</v>
      </c>
      <c r="B780" s="140">
        <f t="shared" si="35"/>
      </c>
      <c r="C780" s="143" t="s">
        <v>30</v>
      </c>
      <c r="D780" s="173">
        <v>24.99</v>
      </c>
      <c r="E780" s="174">
        <f t="shared" si="36"/>
        <v>32.05</v>
      </c>
      <c r="F780" s="175" t="s">
        <v>34</v>
      </c>
      <c r="G780" s="173">
        <v>3.53</v>
      </c>
      <c r="H780" s="143" t="s">
        <v>31</v>
      </c>
      <c r="I780" s="150" t="s">
        <v>175</v>
      </c>
      <c r="J780" s="150" t="s">
        <v>33</v>
      </c>
      <c r="K780" s="150"/>
      <c r="L780" s="144"/>
    </row>
    <row r="781" spans="1:12" ht="12.75" hidden="1">
      <c r="A781" s="172">
        <v>2318</v>
      </c>
      <c r="B781" s="140">
        <f t="shared" si="35"/>
      </c>
      <c r="C781" s="143" t="s">
        <v>30</v>
      </c>
      <c r="D781" s="173">
        <v>24.77</v>
      </c>
      <c r="E781" s="174">
        <f t="shared" si="36"/>
        <v>35.43</v>
      </c>
      <c r="F781" s="175" t="s">
        <v>34</v>
      </c>
      <c r="G781" s="173">
        <v>5.33</v>
      </c>
      <c r="H781" s="143" t="s">
        <v>31</v>
      </c>
      <c r="I781" s="143" t="s">
        <v>255</v>
      </c>
      <c r="J781" s="143" t="s">
        <v>33</v>
      </c>
      <c r="K781" s="143"/>
      <c r="L781" s="144"/>
    </row>
    <row r="782" spans="1:12" ht="12.75" hidden="1">
      <c r="A782" s="176" t="s">
        <v>623</v>
      </c>
      <c r="B782" s="140">
        <f t="shared" si="35"/>
      </c>
      <c r="C782" s="143" t="s">
        <v>30</v>
      </c>
      <c r="D782" s="177">
        <v>24.6</v>
      </c>
      <c r="E782" s="174">
        <f t="shared" si="36"/>
        <v>29.400000000000002</v>
      </c>
      <c r="F782" s="175" t="s">
        <v>34</v>
      </c>
      <c r="G782" s="177">
        <v>2.4</v>
      </c>
      <c r="H782" s="143" t="s">
        <v>31</v>
      </c>
      <c r="I782" s="150"/>
      <c r="J782" s="150" t="s">
        <v>33</v>
      </c>
      <c r="K782" s="150"/>
      <c r="L782" s="144"/>
    </row>
    <row r="783" spans="1:12" ht="12.75" hidden="1">
      <c r="A783" s="176" t="s">
        <v>830</v>
      </c>
      <c r="B783" s="140">
        <f t="shared" si="35"/>
      </c>
      <c r="C783" s="143" t="s">
        <v>30</v>
      </c>
      <c r="D783" s="177">
        <v>24.5</v>
      </c>
      <c r="E783" s="174">
        <f t="shared" si="36"/>
        <v>30.5</v>
      </c>
      <c r="F783" s="175" t="s">
        <v>34</v>
      </c>
      <c r="G783" s="177">
        <v>3</v>
      </c>
      <c r="H783" s="143" t="s">
        <v>31</v>
      </c>
      <c r="I783" s="150"/>
      <c r="J783" s="150" t="s">
        <v>33</v>
      </c>
      <c r="K783" s="150"/>
      <c r="L783" s="144"/>
    </row>
    <row r="784" spans="1:12" ht="12.75" hidden="1">
      <c r="A784" s="176" t="s">
        <v>523</v>
      </c>
      <c r="B784" s="140">
        <f t="shared" si="35"/>
      </c>
      <c r="C784" s="143" t="s">
        <v>30</v>
      </c>
      <c r="D784" s="177">
        <v>24</v>
      </c>
      <c r="E784" s="174">
        <f t="shared" si="36"/>
        <v>28</v>
      </c>
      <c r="F784" s="175" t="s">
        <v>34</v>
      </c>
      <c r="G784" s="177">
        <v>2</v>
      </c>
      <c r="H784" s="143" t="s">
        <v>31</v>
      </c>
      <c r="I784" s="150"/>
      <c r="J784" s="150" t="s">
        <v>33</v>
      </c>
      <c r="K784" s="150"/>
      <c r="L784" s="144"/>
    </row>
    <row r="785" spans="1:12" ht="12.75" hidden="1">
      <c r="A785" s="176" t="s">
        <v>634</v>
      </c>
      <c r="B785" s="140">
        <f t="shared" si="35"/>
      </c>
      <c r="C785" s="143" t="s">
        <v>30</v>
      </c>
      <c r="D785" s="177">
        <v>24</v>
      </c>
      <c r="E785" s="174">
        <f t="shared" si="36"/>
        <v>30</v>
      </c>
      <c r="F785" s="175" t="s">
        <v>34</v>
      </c>
      <c r="G785" s="177">
        <v>3</v>
      </c>
      <c r="H785" s="143" t="s">
        <v>31</v>
      </c>
      <c r="I785" s="150"/>
      <c r="J785" s="150" t="s">
        <v>33</v>
      </c>
      <c r="K785" s="150"/>
      <c r="L785" s="144"/>
    </row>
    <row r="786" spans="1:12" ht="12.75" hidden="1">
      <c r="A786" s="176" t="s">
        <v>673</v>
      </c>
      <c r="B786" s="140">
        <f t="shared" si="35"/>
      </c>
      <c r="C786" s="143" t="s">
        <v>30</v>
      </c>
      <c r="D786" s="177">
        <v>24</v>
      </c>
      <c r="E786" s="174">
        <f t="shared" si="36"/>
        <v>31</v>
      </c>
      <c r="F786" s="175" t="s">
        <v>34</v>
      </c>
      <c r="G786" s="177">
        <v>3.5</v>
      </c>
      <c r="H786" s="143" t="s">
        <v>31</v>
      </c>
      <c r="I786" s="150"/>
      <c r="J786" s="150" t="s">
        <v>33</v>
      </c>
      <c r="K786" s="150"/>
      <c r="L786" s="144"/>
    </row>
    <row r="787" spans="1:12" ht="12.75" hidden="1">
      <c r="A787" s="176" t="s">
        <v>785</v>
      </c>
      <c r="B787" s="140">
        <f t="shared" si="35"/>
      </c>
      <c r="C787" s="143" t="s">
        <v>30</v>
      </c>
      <c r="D787" s="177">
        <v>24</v>
      </c>
      <c r="E787" s="174">
        <f t="shared" si="36"/>
        <v>29</v>
      </c>
      <c r="F787" s="175" t="s">
        <v>34</v>
      </c>
      <c r="G787" s="177">
        <v>2.5</v>
      </c>
      <c r="H787" s="143" t="s">
        <v>31</v>
      </c>
      <c r="I787" s="150"/>
      <c r="J787" s="150" t="s">
        <v>33</v>
      </c>
      <c r="K787" s="150"/>
      <c r="L787" s="144"/>
    </row>
    <row r="788" spans="1:12" ht="12.75" hidden="1">
      <c r="A788" s="176" t="s">
        <v>811</v>
      </c>
      <c r="B788" s="140">
        <f t="shared" si="35"/>
      </c>
      <c r="C788" s="143" t="s">
        <v>30</v>
      </c>
      <c r="D788" s="177">
        <v>24</v>
      </c>
      <c r="E788" s="174">
        <f t="shared" si="36"/>
        <v>27</v>
      </c>
      <c r="F788" s="175" t="s">
        <v>34</v>
      </c>
      <c r="G788" s="177">
        <v>1.5</v>
      </c>
      <c r="H788" s="143" t="s">
        <v>31</v>
      </c>
      <c r="I788" s="150"/>
      <c r="J788" s="150" t="s">
        <v>33</v>
      </c>
      <c r="K788" s="150"/>
      <c r="L788" s="144"/>
    </row>
    <row r="789" spans="1:12" ht="12.75" hidden="1">
      <c r="A789" s="172">
        <v>2021</v>
      </c>
      <c r="B789" s="140">
        <f t="shared" si="35"/>
      </c>
      <c r="C789" s="143" t="s">
        <v>30</v>
      </c>
      <c r="D789" s="173">
        <v>23.52</v>
      </c>
      <c r="E789" s="174">
        <f t="shared" si="36"/>
        <v>27.08</v>
      </c>
      <c r="F789" s="175" t="s">
        <v>34</v>
      </c>
      <c r="G789" s="173">
        <v>1.78</v>
      </c>
      <c r="H789" s="143" t="s">
        <v>31</v>
      </c>
      <c r="I789" s="143" t="s">
        <v>55</v>
      </c>
      <c r="J789" s="143" t="s">
        <v>33</v>
      </c>
      <c r="K789" s="143"/>
      <c r="L789" s="144"/>
    </row>
    <row r="790" spans="1:12" ht="12.75" hidden="1">
      <c r="A790" s="172">
        <v>2119</v>
      </c>
      <c r="B790" s="140">
        <f t="shared" si="35"/>
      </c>
      <c r="C790" s="143" t="s">
        <v>30</v>
      </c>
      <c r="D790" s="173">
        <v>23.47</v>
      </c>
      <c r="E790" s="174">
        <f t="shared" si="36"/>
        <v>28.71</v>
      </c>
      <c r="F790" s="175" t="s">
        <v>34</v>
      </c>
      <c r="G790" s="173">
        <v>2.62</v>
      </c>
      <c r="H790" s="143" t="s">
        <v>31</v>
      </c>
      <c r="I790" s="150" t="s">
        <v>102</v>
      </c>
      <c r="J790" s="150" t="s">
        <v>33</v>
      </c>
      <c r="K790" s="150"/>
      <c r="L790" s="144"/>
    </row>
    <row r="791" spans="1:12" ht="12.75" hidden="1">
      <c r="A791" s="172">
        <v>3912</v>
      </c>
      <c r="B791" s="140">
        <f t="shared" si="35"/>
      </c>
      <c r="C791" s="143" t="s">
        <v>30</v>
      </c>
      <c r="D791" s="173">
        <v>23.47</v>
      </c>
      <c r="E791" s="174">
        <f t="shared" si="36"/>
        <v>29.369999999999997</v>
      </c>
      <c r="F791" s="175" t="s">
        <v>34</v>
      </c>
      <c r="G791" s="173">
        <v>2.95</v>
      </c>
      <c r="H791" s="152" t="s">
        <v>384</v>
      </c>
      <c r="I791" s="143" t="s">
        <v>402</v>
      </c>
      <c r="J791" s="143" t="s">
        <v>33</v>
      </c>
      <c r="K791" s="143"/>
      <c r="L791" s="144"/>
    </row>
    <row r="792" spans="1:12" ht="12.75" hidden="1">
      <c r="A792" s="172">
        <v>2213</v>
      </c>
      <c r="B792" s="140">
        <f t="shared" si="35"/>
      </c>
      <c r="C792" s="143" t="s">
        <v>30</v>
      </c>
      <c r="D792" s="173">
        <v>23.29</v>
      </c>
      <c r="E792" s="174">
        <f t="shared" si="36"/>
        <v>30.349999999999998</v>
      </c>
      <c r="F792" s="175" t="s">
        <v>34</v>
      </c>
      <c r="G792" s="173">
        <v>3.53</v>
      </c>
      <c r="H792" s="143" t="s">
        <v>31</v>
      </c>
      <c r="I792" s="150" t="s">
        <v>174</v>
      </c>
      <c r="J792" s="150" t="s">
        <v>33</v>
      </c>
      <c r="K792" s="150"/>
      <c r="L792" s="144"/>
    </row>
    <row r="793" spans="1:12" ht="12.75" hidden="1">
      <c r="A793" s="172">
        <v>5244</v>
      </c>
      <c r="B793" s="140">
        <f t="shared" si="35"/>
      </c>
      <c r="C793" s="143" t="s">
        <v>30</v>
      </c>
      <c r="D793" s="173">
        <v>23.2</v>
      </c>
      <c r="E793" s="174">
        <f t="shared" si="36"/>
        <v>35</v>
      </c>
      <c r="F793" s="175" t="s">
        <v>34</v>
      </c>
      <c r="G793" s="173">
        <v>5.9</v>
      </c>
      <c r="H793" s="143" t="s">
        <v>31</v>
      </c>
      <c r="I793" s="150"/>
      <c r="J793" s="150" t="s">
        <v>33</v>
      </c>
      <c r="K793" s="157">
        <v>21</v>
      </c>
      <c r="L793" s="144">
        <v>7062</v>
      </c>
    </row>
    <row r="794" spans="1:12" ht="12.75" hidden="1">
      <c r="A794" s="172">
        <v>2317</v>
      </c>
      <c r="B794" s="140">
        <f t="shared" si="35"/>
      </c>
      <c r="C794" s="143" t="s">
        <v>30</v>
      </c>
      <c r="D794" s="173">
        <v>23.16</v>
      </c>
      <c r="E794" s="174">
        <f t="shared" si="36"/>
        <v>33.82</v>
      </c>
      <c r="F794" s="175" t="s">
        <v>34</v>
      </c>
      <c r="G794" s="173">
        <v>5.33</v>
      </c>
      <c r="H794" s="143" t="s">
        <v>31</v>
      </c>
      <c r="I794" s="143" t="s">
        <v>254</v>
      </c>
      <c r="J794" s="143" t="s">
        <v>33</v>
      </c>
      <c r="K794" s="143"/>
      <c r="L794" s="144"/>
    </row>
    <row r="795" spans="1:12" ht="12.75" hidden="1">
      <c r="A795" s="176" t="s">
        <v>570</v>
      </c>
      <c r="B795" s="140">
        <f t="shared" si="35"/>
      </c>
      <c r="C795" s="143" t="s">
        <v>30</v>
      </c>
      <c r="D795" s="177">
        <v>23</v>
      </c>
      <c r="E795" s="174">
        <f t="shared" si="36"/>
        <v>36</v>
      </c>
      <c r="F795" s="175" t="s">
        <v>34</v>
      </c>
      <c r="G795" s="177">
        <v>6.5</v>
      </c>
      <c r="H795" s="143" t="s">
        <v>31</v>
      </c>
      <c r="I795" s="150"/>
      <c r="J795" s="150" t="s">
        <v>33</v>
      </c>
      <c r="K795" s="150"/>
      <c r="L795" s="144"/>
    </row>
    <row r="796" spans="1:12" ht="12.75" hidden="1">
      <c r="A796" s="176" t="s">
        <v>593</v>
      </c>
      <c r="B796" s="140">
        <f t="shared" si="35"/>
      </c>
      <c r="C796" s="143" t="s">
        <v>30</v>
      </c>
      <c r="D796" s="177">
        <v>23</v>
      </c>
      <c r="E796" s="174">
        <f t="shared" si="36"/>
        <v>28</v>
      </c>
      <c r="F796" s="175" t="s">
        <v>34</v>
      </c>
      <c r="G796" s="177">
        <v>2.5</v>
      </c>
      <c r="H796" s="143" t="s">
        <v>31</v>
      </c>
      <c r="I796" s="150"/>
      <c r="J796" s="150" t="s">
        <v>33</v>
      </c>
      <c r="K796" s="150"/>
      <c r="L796" s="144"/>
    </row>
    <row r="797" spans="1:12" ht="12.75" hidden="1">
      <c r="A797" s="176" t="s">
        <v>787</v>
      </c>
      <c r="B797" s="140">
        <f t="shared" si="35"/>
      </c>
      <c r="C797" s="143" t="s">
        <v>30</v>
      </c>
      <c r="D797" s="177">
        <v>23</v>
      </c>
      <c r="E797" s="174">
        <f t="shared" si="36"/>
        <v>29</v>
      </c>
      <c r="F797" s="175" t="s">
        <v>34</v>
      </c>
      <c r="G797" s="177">
        <v>3</v>
      </c>
      <c r="H797" s="143" t="s">
        <v>31</v>
      </c>
      <c r="I797" s="150"/>
      <c r="J797" s="150" t="s">
        <v>33</v>
      </c>
      <c r="K797" s="150"/>
      <c r="L797" s="144"/>
    </row>
    <row r="798" spans="1:12" ht="12.75" hidden="1">
      <c r="A798" s="176" t="s">
        <v>829</v>
      </c>
      <c r="B798" s="140">
        <f t="shared" si="35"/>
      </c>
      <c r="C798" s="143" t="s">
        <v>30</v>
      </c>
      <c r="D798" s="177">
        <v>23</v>
      </c>
      <c r="E798" s="174">
        <f t="shared" si="36"/>
        <v>27</v>
      </c>
      <c r="F798" s="175" t="s">
        <v>34</v>
      </c>
      <c r="G798" s="177">
        <v>2</v>
      </c>
      <c r="H798" s="143" t="s">
        <v>31</v>
      </c>
      <c r="I798" s="150"/>
      <c r="J798" s="150" t="s">
        <v>33</v>
      </c>
      <c r="K798" s="150"/>
      <c r="L798" s="144"/>
    </row>
    <row r="799" spans="1:12" ht="12.75" hidden="1">
      <c r="A799" s="176" t="s">
        <v>621</v>
      </c>
      <c r="B799" s="140">
        <f t="shared" si="35"/>
      </c>
      <c r="C799" s="143" t="s">
        <v>30</v>
      </c>
      <c r="D799" s="177">
        <v>22.3</v>
      </c>
      <c r="E799" s="174">
        <f t="shared" si="36"/>
        <v>27.1</v>
      </c>
      <c r="F799" s="175" t="s">
        <v>34</v>
      </c>
      <c r="G799" s="177">
        <v>2.4</v>
      </c>
      <c r="H799" s="143" t="s">
        <v>31</v>
      </c>
      <c r="I799" s="150"/>
      <c r="J799" s="150" t="s">
        <v>33</v>
      </c>
      <c r="K799" s="150"/>
      <c r="L799" s="144"/>
    </row>
    <row r="800" spans="1:12" ht="12.75" hidden="1">
      <c r="A800" s="176" t="s">
        <v>615</v>
      </c>
      <c r="B800" s="140">
        <f aca="true" t="shared" si="37" ref="B800:B863">IF(G800=$D$8,IF(D800&lt;$E$21,IF(I800&lt;&gt;0,1,""),""),"")</f>
      </c>
      <c r="C800" s="143" t="s">
        <v>30</v>
      </c>
      <c r="D800" s="177">
        <v>22.2</v>
      </c>
      <c r="E800" s="174">
        <f t="shared" si="36"/>
        <v>28.2</v>
      </c>
      <c r="F800" s="175" t="s">
        <v>34</v>
      </c>
      <c r="G800" s="177">
        <v>3</v>
      </c>
      <c r="H800" s="143" t="s">
        <v>31</v>
      </c>
      <c r="I800" s="150"/>
      <c r="J800" s="150" t="s">
        <v>33</v>
      </c>
      <c r="K800" s="150"/>
      <c r="L800" s="144"/>
    </row>
    <row r="801" spans="1:12" ht="12.75" hidden="1">
      <c r="A801" s="176" t="s">
        <v>568</v>
      </c>
      <c r="B801" s="140">
        <f t="shared" si="37"/>
      </c>
      <c r="C801" s="143" t="s">
        <v>30</v>
      </c>
      <c r="D801" s="177">
        <v>22</v>
      </c>
      <c r="E801" s="174">
        <f t="shared" si="36"/>
        <v>30</v>
      </c>
      <c r="F801" s="175" t="s">
        <v>34</v>
      </c>
      <c r="G801" s="177">
        <v>4</v>
      </c>
      <c r="H801" s="143" t="s">
        <v>31</v>
      </c>
      <c r="I801" s="150"/>
      <c r="J801" s="150" t="s">
        <v>33</v>
      </c>
      <c r="K801" s="150"/>
      <c r="L801" s="144"/>
    </row>
    <row r="802" spans="1:12" ht="12.75" hidden="1">
      <c r="A802" s="176" t="s">
        <v>633</v>
      </c>
      <c r="B802" s="140">
        <f t="shared" si="37"/>
      </c>
      <c r="C802" s="143" t="s">
        <v>30</v>
      </c>
      <c r="D802" s="177">
        <v>22</v>
      </c>
      <c r="E802" s="174">
        <f t="shared" si="36"/>
        <v>28</v>
      </c>
      <c r="F802" s="175" t="s">
        <v>34</v>
      </c>
      <c r="G802" s="177">
        <v>3</v>
      </c>
      <c r="H802" s="143" t="s">
        <v>31</v>
      </c>
      <c r="I802" s="150"/>
      <c r="J802" s="150" t="s">
        <v>33</v>
      </c>
      <c r="K802" s="150"/>
      <c r="L802" s="144"/>
    </row>
    <row r="803" spans="1:12" ht="12.75" hidden="1">
      <c r="A803" s="176" t="s">
        <v>667</v>
      </c>
      <c r="B803" s="140">
        <f t="shared" si="37"/>
      </c>
      <c r="C803" s="143" t="s">
        <v>30</v>
      </c>
      <c r="D803" s="177">
        <v>22</v>
      </c>
      <c r="E803" s="174">
        <f t="shared" si="36"/>
        <v>26</v>
      </c>
      <c r="F803" s="175" t="s">
        <v>34</v>
      </c>
      <c r="G803" s="177">
        <v>2</v>
      </c>
      <c r="H803" s="143" t="s">
        <v>31</v>
      </c>
      <c r="I803" s="150"/>
      <c r="J803" s="150" t="s">
        <v>33</v>
      </c>
      <c r="K803" s="150"/>
      <c r="L803" s="144"/>
    </row>
    <row r="804" spans="1:12" ht="12.75" hidden="1">
      <c r="A804" s="176" t="s">
        <v>753</v>
      </c>
      <c r="B804" s="140">
        <f t="shared" si="37"/>
      </c>
      <c r="C804" s="143" t="s">
        <v>30</v>
      </c>
      <c r="D804" s="177">
        <v>22</v>
      </c>
      <c r="E804" s="174">
        <f t="shared" si="36"/>
        <v>31</v>
      </c>
      <c r="F804" s="175" t="s">
        <v>34</v>
      </c>
      <c r="G804" s="177">
        <v>4.5</v>
      </c>
      <c r="H804" s="143" t="s">
        <v>31</v>
      </c>
      <c r="I804" s="150"/>
      <c r="J804" s="150" t="s">
        <v>33</v>
      </c>
      <c r="K804" s="150"/>
      <c r="L804" s="144"/>
    </row>
    <row r="805" spans="1:12" ht="12.75" hidden="1">
      <c r="A805" s="172">
        <v>2020</v>
      </c>
      <c r="B805" s="140">
        <f t="shared" si="37"/>
      </c>
      <c r="C805" s="143" t="s">
        <v>30</v>
      </c>
      <c r="D805" s="173">
        <v>21.95</v>
      </c>
      <c r="E805" s="174">
        <f t="shared" si="36"/>
        <v>25.509999999999998</v>
      </c>
      <c r="F805" s="175" t="s">
        <v>34</v>
      </c>
      <c r="G805" s="173">
        <v>1.78</v>
      </c>
      <c r="H805" s="143" t="s">
        <v>31</v>
      </c>
      <c r="I805" s="150" t="s">
        <v>54</v>
      </c>
      <c r="J805" s="150" t="s">
        <v>33</v>
      </c>
      <c r="K805" s="150"/>
      <c r="L805" s="144"/>
    </row>
    <row r="806" spans="1:12" ht="12.75" hidden="1">
      <c r="A806" s="172">
        <v>2911</v>
      </c>
      <c r="B806" s="140">
        <f t="shared" si="37"/>
      </c>
      <c r="C806" s="143" t="s">
        <v>30</v>
      </c>
      <c r="D806" s="173">
        <v>21.92</v>
      </c>
      <c r="E806" s="174">
        <f t="shared" si="36"/>
        <v>27.82</v>
      </c>
      <c r="F806" s="175" t="s">
        <v>34</v>
      </c>
      <c r="G806" s="173">
        <v>2.95</v>
      </c>
      <c r="H806" s="152" t="s">
        <v>384</v>
      </c>
      <c r="I806" s="143" t="s">
        <v>391</v>
      </c>
      <c r="J806" s="143" t="s">
        <v>33</v>
      </c>
      <c r="K806" s="143"/>
      <c r="L806" s="144"/>
    </row>
    <row r="807" spans="1:12" ht="12.75" hidden="1">
      <c r="A807" s="172">
        <v>2118</v>
      </c>
      <c r="B807" s="140">
        <f t="shared" si="37"/>
      </c>
      <c r="C807" s="143" t="s">
        <v>30</v>
      </c>
      <c r="D807" s="173">
        <v>21.89</v>
      </c>
      <c r="E807" s="174">
        <f t="shared" si="36"/>
        <v>27.130000000000003</v>
      </c>
      <c r="F807" s="175" t="s">
        <v>34</v>
      </c>
      <c r="G807" s="173">
        <v>2.62</v>
      </c>
      <c r="H807" s="143" t="s">
        <v>31</v>
      </c>
      <c r="I807" s="143" t="s">
        <v>101</v>
      </c>
      <c r="J807" s="143" t="s">
        <v>33</v>
      </c>
      <c r="K807" s="143"/>
      <c r="L807" s="144"/>
    </row>
    <row r="808" spans="1:12" ht="12.75" hidden="1">
      <c r="A808" s="172">
        <v>2212</v>
      </c>
      <c r="B808" s="140">
        <f t="shared" si="37"/>
      </c>
      <c r="C808" s="143" t="s">
        <v>30</v>
      </c>
      <c r="D808" s="173">
        <v>21.82</v>
      </c>
      <c r="E808" s="174">
        <f t="shared" si="36"/>
        <v>28.88</v>
      </c>
      <c r="F808" s="175" t="s">
        <v>34</v>
      </c>
      <c r="G808" s="173">
        <v>3.53</v>
      </c>
      <c r="H808" s="143" t="s">
        <v>31</v>
      </c>
      <c r="I808" s="150" t="s">
        <v>173</v>
      </c>
      <c r="J808" s="150" t="s">
        <v>33</v>
      </c>
      <c r="K808" s="150"/>
      <c r="L808" s="144"/>
    </row>
    <row r="809" spans="1:12" ht="12.75" hidden="1">
      <c r="A809" s="172">
        <v>2316</v>
      </c>
      <c r="B809" s="140">
        <f t="shared" si="37"/>
      </c>
      <c r="C809" s="143" t="s">
        <v>30</v>
      </c>
      <c r="D809" s="173">
        <v>21.59</v>
      </c>
      <c r="E809" s="174">
        <f t="shared" si="36"/>
        <v>32.25</v>
      </c>
      <c r="F809" s="175" t="s">
        <v>34</v>
      </c>
      <c r="G809" s="173">
        <v>5.33</v>
      </c>
      <c r="H809" s="143" t="s">
        <v>31</v>
      </c>
      <c r="I809" s="143" t="s">
        <v>253</v>
      </c>
      <c r="J809" s="143" t="s">
        <v>33</v>
      </c>
      <c r="K809" s="143"/>
      <c r="L809" s="144"/>
    </row>
    <row r="810" spans="1:12" ht="12.75" hidden="1">
      <c r="A810" s="172">
        <v>5984</v>
      </c>
      <c r="B810" s="140">
        <f t="shared" si="37"/>
      </c>
      <c r="C810" s="143" t="s">
        <v>30</v>
      </c>
      <c r="D810" s="173">
        <v>21.5</v>
      </c>
      <c r="E810" s="174">
        <f t="shared" si="36"/>
        <v>28.3</v>
      </c>
      <c r="F810" s="175" t="s">
        <v>34</v>
      </c>
      <c r="G810" s="173">
        <v>3.4</v>
      </c>
      <c r="H810" s="143" t="s">
        <v>31</v>
      </c>
      <c r="I810" s="143"/>
      <c r="J810" s="143" t="s">
        <v>33</v>
      </c>
      <c r="K810" s="143">
        <v>60</v>
      </c>
      <c r="L810" s="144">
        <v>2212</v>
      </c>
    </row>
    <row r="811" spans="1:12" ht="12.75" hidden="1">
      <c r="A811" s="176" t="s">
        <v>499</v>
      </c>
      <c r="B811" s="140">
        <f t="shared" si="37"/>
      </c>
      <c r="C811" s="143" t="s">
        <v>30</v>
      </c>
      <c r="D811" s="177">
        <v>21.5</v>
      </c>
      <c r="E811" s="174">
        <f t="shared" si="36"/>
        <v>24.5</v>
      </c>
      <c r="F811" s="175" t="s">
        <v>34</v>
      </c>
      <c r="G811" s="177">
        <v>1.5</v>
      </c>
      <c r="H811" s="143" t="s">
        <v>31</v>
      </c>
      <c r="I811" s="150"/>
      <c r="J811" s="150" t="s">
        <v>33</v>
      </c>
      <c r="K811" s="150"/>
      <c r="L811" s="144"/>
    </row>
    <row r="812" spans="1:12" ht="12.75" hidden="1">
      <c r="A812" s="176" t="s">
        <v>871</v>
      </c>
      <c r="B812" s="140">
        <f t="shared" si="37"/>
      </c>
      <c r="C812" s="143" t="s">
        <v>30</v>
      </c>
      <c r="D812" s="177">
        <v>21.5</v>
      </c>
      <c r="E812" s="174">
        <f t="shared" si="36"/>
        <v>27.9</v>
      </c>
      <c r="F812" s="175" t="s">
        <v>34</v>
      </c>
      <c r="G812" s="177">
        <v>3.2</v>
      </c>
      <c r="H812" s="143" t="s">
        <v>31</v>
      </c>
      <c r="I812" s="150"/>
      <c r="J812" s="150" t="s">
        <v>33</v>
      </c>
      <c r="K812" s="150"/>
      <c r="L812" s="144"/>
    </row>
    <row r="813" spans="1:12" ht="12.75" hidden="1">
      <c r="A813" s="176" t="s">
        <v>878</v>
      </c>
      <c r="B813" s="140">
        <f t="shared" si="37"/>
      </c>
      <c r="C813" s="143" t="s">
        <v>30</v>
      </c>
      <c r="D813" s="177">
        <v>21.5</v>
      </c>
      <c r="E813" s="174">
        <f t="shared" si="36"/>
        <v>26.1</v>
      </c>
      <c r="F813" s="175" t="s">
        <v>34</v>
      </c>
      <c r="G813" s="177">
        <v>2.3</v>
      </c>
      <c r="H813" s="143" t="s">
        <v>31</v>
      </c>
      <c r="I813" s="150"/>
      <c r="J813" s="150" t="s">
        <v>33</v>
      </c>
      <c r="K813" s="150"/>
      <c r="L813" s="144"/>
    </row>
    <row r="814" spans="1:12" ht="12.75" hidden="1">
      <c r="A814" s="176" t="s">
        <v>582</v>
      </c>
      <c r="B814" s="140">
        <f t="shared" si="37"/>
      </c>
      <c r="C814" s="143" t="s">
        <v>30</v>
      </c>
      <c r="D814" s="177">
        <v>21.3</v>
      </c>
      <c r="E814" s="174">
        <f aca="true" t="shared" si="38" ref="E814:E877">D814+(G814*2)</f>
        <v>27.3</v>
      </c>
      <c r="F814" s="175" t="s">
        <v>34</v>
      </c>
      <c r="G814" s="177">
        <v>3</v>
      </c>
      <c r="H814" s="143" t="s">
        <v>31</v>
      </c>
      <c r="I814" s="150"/>
      <c r="J814" s="150" t="s">
        <v>33</v>
      </c>
      <c r="K814" s="150"/>
      <c r="L814" s="144"/>
    </row>
    <row r="815" spans="1:12" ht="12.75" hidden="1">
      <c r="A815" s="172">
        <v>9478</v>
      </c>
      <c r="B815" s="140">
        <f t="shared" si="37"/>
      </c>
      <c r="C815" s="143" t="s">
        <v>30</v>
      </c>
      <c r="D815" s="173">
        <v>21</v>
      </c>
      <c r="E815" s="174">
        <f t="shared" si="38"/>
        <v>27</v>
      </c>
      <c r="F815" s="175" t="s">
        <v>34</v>
      </c>
      <c r="G815" s="173">
        <v>3</v>
      </c>
      <c r="H815" s="143" t="s">
        <v>31</v>
      </c>
      <c r="I815" s="150"/>
      <c r="J815" s="150" t="s">
        <v>33</v>
      </c>
      <c r="K815" s="150"/>
      <c r="L815" s="144"/>
    </row>
    <row r="816" spans="1:12" ht="12.75" hidden="1">
      <c r="A816" s="176" t="s">
        <v>589</v>
      </c>
      <c r="B816" s="140">
        <f t="shared" si="37"/>
      </c>
      <c r="C816" s="143" t="s">
        <v>30</v>
      </c>
      <c r="D816" s="177">
        <v>21</v>
      </c>
      <c r="E816" s="174">
        <f t="shared" si="38"/>
        <v>26</v>
      </c>
      <c r="F816" s="175" t="s">
        <v>34</v>
      </c>
      <c r="G816" s="177">
        <v>2.5</v>
      </c>
      <c r="H816" s="143" t="s">
        <v>31</v>
      </c>
      <c r="I816" s="150"/>
      <c r="J816" s="150" t="s">
        <v>33</v>
      </c>
      <c r="K816" s="150"/>
      <c r="L816" s="144"/>
    </row>
    <row r="817" spans="1:12" ht="12.75" hidden="1">
      <c r="A817" s="176" t="s">
        <v>597</v>
      </c>
      <c r="B817" s="140">
        <f t="shared" si="37"/>
      </c>
      <c r="C817" s="143" t="s">
        <v>30</v>
      </c>
      <c r="D817" s="177">
        <v>21</v>
      </c>
      <c r="E817" s="174">
        <f t="shared" si="38"/>
        <v>25</v>
      </c>
      <c r="F817" s="175" t="s">
        <v>34</v>
      </c>
      <c r="G817" s="177">
        <v>2</v>
      </c>
      <c r="H817" s="143" t="s">
        <v>31</v>
      </c>
      <c r="I817" s="150"/>
      <c r="J817" s="150" t="s">
        <v>33</v>
      </c>
      <c r="K817" s="150"/>
      <c r="L817" s="144"/>
    </row>
    <row r="818" spans="1:12" ht="12.75" hidden="1">
      <c r="A818" s="176" t="s">
        <v>823</v>
      </c>
      <c r="B818" s="140">
        <f t="shared" si="37"/>
      </c>
      <c r="C818" s="143" t="s">
        <v>30</v>
      </c>
      <c r="D818" s="177">
        <v>21</v>
      </c>
      <c r="E818" s="174">
        <f t="shared" si="38"/>
        <v>27</v>
      </c>
      <c r="F818" s="175" t="s">
        <v>34</v>
      </c>
      <c r="G818" s="177">
        <v>3</v>
      </c>
      <c r="H818" s="143" t="s">
        <v>31</v>
      </c>
      <c r="I818" s="150"/>
      <c r="J818" s="150" t="s">
        <v>33</v>
      </c>
      <c r="K818" s="150"/>
      <c r="L818" s="144"/>
    </row>
    <row r="819" spans="1:12" ht="12.75" hidden="1">
      <c r="A819" s="176" t="s">
        <v>511</v>
      </c>
      <c r="B819" s="140">
        <f t="shared" si="37"/>
      </c>
      <c r="C819" s="143" t="s">
        <v>30</v>
      </c>
      <c r="D819" s="177">
        <v>20.6</v>
      </c>
      <c r="E819" s="174">
        <f t="shared" si="38"/>
        <v>26.6</v>
      </c>
      <c r="F819" s="175" t="s">
        <v>34</v>
      </c>
      <c r="G819" s="177">
        <v>3</v>
      </c>
      <c r="H819" s="143" t="s">
        <v>31</v>
      </c>
      <c r="I819" s="150"/>
      <c r="J819" s="150" t="s">
        <v>33</v>
      </c>
      <c r="K819" s="150"/>
      <c r="L819" s="144"/>
    </row>
    <row r="820" spans="1:12" ht="12.75" hidden="1">
      <c r="A820" s="172">
        <v>2019</v>
      </c>
      <c r="B820" s="140">
        <f t="shared" si="37"/>
      </c>
      <c r="C820" s="143" t="s">
        <v>30</v>
      </c>
      <c r="D820" s="173">
        <v>20.35</v>
      </c>
      <c r="E820" s="174">
        <f t="shared" si="38"/>
        <v>23.91</v>
      </c>
      <c r="F820" s="175" t="s">
        <v>34</v>
      </c>
      <c r="G820" s="173">
        <v>1.78</v>
      </c>
      <c r="H820" s="143" t="s">
        <v>31</v>
      </c>
      <c r="I820" s="150" t="s">
        <v>53</v>
      </c>
      <c r="J820" s="150" t="s">
        <v>33</v>
      </c>
      <c r="K820" s="150"/>
      <c r="L820" s="144"/>
    </row>
    <row r="821" spans="1:12" ht="12.75" hidden="1">
      <c r="A821" s="176" t="s">
        <v>909</v>
      </c>
      <c r="B821" s="140">
        <f t="shared" si="37"/>
      </c>
      <c r="C821" s="143" t="s">
        <v>30</v>
      </c>
      <c r="D821" s="177">
        <v>20.3</v>
      </c>
      <c r="E821" s="174">
        <f t="shared" si="38"/>
        <v>22.3</v>
      </c>
      <c r="F821" s="175" t="s">
        <v>34</v>
      </c>
      <c r="G821" s="177">
        <v>1</v>
      </c>
      <c r="H821" s="143" t="s">
        <v>31</v>
      </c>
      <c r="I821" s="150"/>
      <c r="J821" s="150" t="s">
        <v>33</v>
      </c>
      <c r="K821" s="150"/>
      <c r="L821" s="144"/>
    </row>
    <row r="822" spans="1:12" ht="12.75" hidden="1">
      <c r="A822" s="176" t="s">
        <v>911</v>
      </c>
      <c r="B822" s="140">
        <f t="shared" si="37"/>
      </c>
      <c r="C822" s="143" t="s">
        <v>30</v>
      </c>
      <c r="D822" s="177">
        <v>20.3</v>
      </c>
      <c r="E822" s="174">
        <f t="shared" si="38"/>
        <v>22.3</v>
      </c>
      <c r="F822" s="175" t="s">
        <v>34</v>
      </c>
      <c r="G822" s="177">
        <v>1</v>
      </c>
      <c r="H822" s="143" t="s">
        <v>31</v>
      </c>
      <c r="I822" s="150"/>
      <c r="J822" s="150" t="s">
        <v>33</v>
      </c>
      <c r="K822" s="150"/>
      <c r="L822" s="144"/>
    </row>
    <row r="823" spans="1:12" ht="12.75" hidden="1">
      <c r="A823" s="172">
        <v>2117</v>
      </c>
      <c r="B823" s="140">
        <f t="shared" si="37"/>
      </c>
      <c r="C823" s="143" t="s">
        <v>30</v>
      </c>
      <c r="D823" s="173">
        <v>20.29</v>
      </c>
      <c r="E823" s="174">
        <f t="shared" si="38"/>
        <v>25.53</v>
      </c>
      <c r="F823" s="175" t="s">
        <v>34</v>
      </c>
      <c r="G823" s="173">
        <v>2.62</v>
      </c>
      <c r="H823" s="143" t="s">
        <v>31</v>
      </c>
      <c r="I823" s="150" t="s">
        <v>100</v>
      </c>
      <c r="J823" s="150" t="s">
        <v>33</v>
      </c>
      <c r="K823" s="150"/>
      <c r="L823" s="144"/>
    </row>
    <row r="824" spans="1:12" ht="12.75" hidden="1">
      <c r="A824" s="172">
        <v>2211</v>
      </c>
      <c r="B824" s="140">
        <f t="shared" si="37"/>
      </c>
      <c r="C824" s="143" t="s">
        <v>30</v>
      </c>
      <c r="D824" s="173">
        <v>20.22</v>
      </c>
      <c r="E824" s="174">
        <f t="shared" si="38"/>
        <v>27.279999999999998</v>
      </c>
      <c r="F824" s="175" t="s">
        <v>34</v>
      </c>
      <c r="G824" s="173">
        <v>3.53</v>
      </c>
      <c r="H824" s="143" t="s">
        <v>31</v>
      </c>
      <c r="I824" s="150" t="s">
        <v>172</v>
      </c>
      <c r="J824" s="150" t="s">
        <v>33</v>
      </c>
      <c r="K824" s="150"/>
      <c r="L824" s="144"/>
    </row>
    <row r="825" spans="1:12" ht="12.75" hidden="1">
      <c r="A825" s="172">
        <v>5511</v>
      </c>
      <c r="B825" s="140">
        <f t="shared" si="37"/>
      </c>
      <c r="C825" s="143" t="s">
        <v>30</v>
      </c>
      <c r="D825" s="173">
        <v>20</v>
      </c>
      <c r="E825" s="174">
        <f t="shared" si="38"/>
        <v>28</v>
      </c>
      <c r="F825" s="175" t="s">
        <v>34</v>
      </c>
      <c r="G825" s="173">
        <v>4</v>
      </c>
      <c r="H825" s="143" t="s">
        <v>31</v>
      </c>
      <c r="I825" s="150"/>
      <c r="J825" s="150" t="s">
        <v>33</v>
      </c>
      <c r="K825" s="150">
        <v>36</v>
      </c>
      <c r="L825" s="144">
        <v>7019</v>
      </c>
    </row>
    <row r="826" spans="1:12" ht="12.75" hidden="1">
      <c r="A826" s="172">
        <v>5512</v>
      </c>
      <c r="B826" s="140">
        <f t="shared" si="37"/>
      </c>
      <c r="C826" s="143" t="s">
        <v>30</v>
      </c>
      <c r="D826" s="173">
        <v>20</v>
      </c>
      <c r="E826" s="174">
        <f t="shared" si="38"/>
        <v>26</v>
      </c>
      <c r="F826" s="175" t="s">
        <v>34</v>
      </c>
      <c r="G826" s="173">
        <v>3</v>
      </c>
      <c r="H826" s="143" t="s">
        <v>31</v>
      </c>
      <c r="I826" s="150"/>
      <c r="J826" s="150" t="s">
        <v>33</v>
      </c>
      <c r="K826" s="150">
        <v>114</v>
      </c>
      <c r="L826" s="144">
        <v>7020</v>
      </c>
    </row>
    <row r="827" spans="1:12" ht="12.75" hidden="1">
      <c r="A827" s="172">
        <v>6026</v>
      </c>
      <c r="B827" s="140">
        <f t="shared" si="37"/>
      </c>
      <c r="C827" s="143" t="s">
        <v>30</v>
      </c>
      <c r="D827" s="173">
        <v>20</v>
      </c>
      <c r="E827" s="174">
        <f t="shared" si="38"/>
        <v>24</v>
      </c>
      <c r="F827" s="175" t="s">
        <v>34</v>
      </c>
      <c r="G827" s="173">
        <v>2</v>
      </c>
      <c r="H827" s="143" t="s">
        <v>31</v>
      </c>
      <c r="I827" s="150"/>
      <c r="J827" s="150" t="s">
        <v>33</v>
      </c>
      <c r="K827" s="150">
        <v>62</v>
      </c>
      <c r="L827" s="144">
        <v>7091</v>
      </c>
    </row>
    <row r="828" spans="1:12" ht="12.75" hidden="1">
      <c r="A828" s="176" t="s">
        <v>449</v>
      </c>
      <c r="B828" s="140">
        <f t="shared" si="37"/>
      </c>
      <c r="C828" s="143" t="s">
        <v>30</v>
      </c>
      <c r="D828" s="177">
        <v>20</v>
      </c>
      <c r="E828" s="174">
        <f t="shared" si="38"/>
        <v>28</v>
      </c>
      <c r="F828" s="175" t="s">
        <v>34</v>
      </c>
      <c r="G828" s="177">
        <v>4</v>
      </c>
      <c r="H828" s="143" t="s">
        <v>31</v>
      </c>
      <c r="I828" s="150"/>
      <c r="J828" s="150" t="s">
        <v>33</v>
      </c>
      <c r="K828" s="150"/>
      <c r="L828" s="144"/>
    </row>
    <row r="829" spans="1:12" ht="12.75" hidden="1">
      <c r="A829" s="176" t="s">
        <v>472</v>
      </c>
      <c r="B829" s="140">
        <f t="shared" si="37"/>
      </c>
      <c r="C829" s="143" t="s">
        <v>30</v>
      </c>
      <c r="D829" s="177">
        <v>20</v>
      </c>
      <c r="E829" s="174">
        <f t="shared" si="38"/>
        <v>24</v>
      </c>
      <c r="F829" s="175" t="s">
        <v>34</v>
      </c>
      <c r="G829" s="177">
        <v>2</v>
      </c>
      <c r="H829" s="143" t="s">
        <v>31</v>
      </c>
      <c r="I829" s="150"/>
      <c r="J829" s="150" t="s">
        <v>33</v>
      </c>
      <c r="K829" s="150"/>
      <c r="L829" s="144"/>
    </row>
    <row r="830" spans="1:12" ht="12.75" hidden="1">
      <c r="A830" s="176" t="s">
        <v>692</v>
      </c>
      <c r="B830" s="140">
        <f t="shared" si="37"/>
      </c>
      <c r="C830" s="143" t="s">
        <v>30</v>
      </c>
      <c r="D830" s="177">
        <v>20</v>
      </c>
      <c r="E830" s="174">
        <f t="shared" si="38"/>
        <v>25</v>
      </c>
      <c r="F830" s="175" t="s">
        <v>34</v>
      </c>
      <c r="G830" s="177">
        <v>2.5</v>
      </c>
      <c r="H830" s="143" t="s">
        <v>31</v>
      </c>
      <c r="I830" s="150"/>
      <c r="J830" s="150" t="s">
        <v>33</v>
      </c>
      <c r="K830" s="150"/>
      <c r="L830" s="144"/>
    </row>
    <row r="831" spans="1:12" ht="12.75" hidden="1">
      <c r="A831" s="176" t="s">
        <v>703</v>
      </c>
      <c r="B831" s="140">
        <f t="shared" si="37"/>
      </c>
      <c r="C831" s="143" t="s">
        <v>30</v>
      </c>
      <c r="D831" s="177">
        <v>20</v>
      </c>
      <c r="E831" s="174">
        <f t="shared" si="38"/>
        <v>26</v>
      </c>
      <c r="F831" s="175" t="s">
        <v>34</v>
      </c>
      <c r="G831" s="177">
        <v>3</v>
      </c>
      <c r="H831" s="143" t="s">
        <v>31</v>
      </c>
      <c r="I831" s="150"/>
      <c r="J831" s="150" t="s">
        <v>33</v>
      </c>
      <c r="K831" s="150"/>
      <c r="L831" s="144"/>
    </row>
    <row r="832" spans="1:12" ht="12.75" hidden="1">
      <c r="A832" s="176" t="s">
        <v>852</v>
      </c>
      <c r="B832" s="140">
        <f t="shared" si="37"/>
      </c>
      <c r="C832" s="143" t="s">
        <v>30</v>
      </c>
      <c r="D832" s="177">
        <v>20</v>
      </c>
      <c r="E832" s="174">
        <f t="shared" si="38"/>
        <v>23</v>
      </c>
      <c r="F832" s="175" t="s">
        <v>34</v>
      </c>
      <c r="G832" s="177">
        <v>1.5</v>
      </c>
      <c r="H832" s="143" t="s">
        <v>31</v>
      </c>
      <c r="I832" s="150"/>
      <c r="J832" s="150" t="s">
        <v>33</v>
      </c>
      <c r="K832" s="150"/>
      <c r="L832" s="144"/>
    </row>
    <row r="833" spans="1:12" ht="12.75" hidden="1">
      <c r="A833" s="172">
        <v>2315</v>
      </c>
      <c r="B833" s="140">
        <f t="shared" si="37"/>
      </c>
      <c r="C833" s="143" t="s">
        <v>30</v>
      </c>
      <c r="D833" s="173">
        <v>19.99</v>
      </c>
      <c r="E833" s="174">
        <f t="shared" si="38"/>
        <v>30.65</v>
      </c>
      <c r="F833" s="175" t="s">
        <v>34</v>
      </c>
      <c r="G833" s="173">
        <v>5.33</v>
      </c>
      <c r="H833" s="143" t="s">
        <v>31</v>
      </c>
      <c r="I833" s="143" t="s">
        <v>252</v>
      </c>
      <c r="J833" s="143" t="s">
        <v>33</v>
      </c>
      <c r="K833" s="143"/>
      <c r="L833" s="144"/>
    </row>
    <row r="834" spans="1:12" ht="12.75" hidden="1">
      <c r="A834" s="172">
        <v>5121</v>
      </c>
      <c r="B834" s="140">
        <f t="shared" si="37"/>
      </c>
      <c r="C834" s="143" t="s">
        <v>30</v>
      </c>
      <c r="D834" s="173">
        <v>19.5</v>
      </c>
      <c r="E834" s="174">
        <f t="shared" si="38"/>
        <v>25.5</v>
      </c>
      <c r="F834" s="175" t="s">
        <v>34</v>
      </c>
      <c r="G834" s="173">
        <v>3</v>
      </c>
      <c r="H834" s="143" t="s">
        <v>31</v>
      </c>
      <c r="I834" s="150" t="s">
        <v>407</v>
      </c>
      <c r="J834" s="150" t="s">
        <v>33</v>
      </c>
      <c r="K834" s="150">
        <v>119</v>
      </c>
      <c r="L834" s="144">
        <v>7012</v>
      </c>
    </row>
    <row r="835" spans="1:12" ht="12.75" hidden="1">
      <c r="A835" s="176" t="s">
        <v>445</v>
      </c>
      <c r="B835" s="140">
        <f t="shared" si="37"/>
      </c>
      <c r="C835" s="143" t="s">
        <v>30</v>
      </c>
      <c r="D835" s="177">
        <v>19.5</v>
      </c>
      <c r="E835" s="174">
        <f t="shared" si="38"/>
        <v>25.5</v>
      </c>
      <c r="F835" s="175" t="s">
        <v>34</v>
      </c>
      <c r="G835" s="177">
        <v>3</v>
      </c>
      <c r="H835" s="143" t="s">
        <v>31</v>
      </c>
      <c r="I835" s="150"/>
      <c r="J835" s="150" t="s">
        <v>33</v>
      </c>
      <c r="K835" s="150"/>
      <c r="L835" s="144"/>
    </row>
    <row r="836" spans="1:12" ht="12.75" hidden="1">
      <c r="A836" s="176" t="s">
        <v>709</v>
      </c>
      <c r="B836" s="140">
        <f t="shared" si="37"/>
      </c>
      <c r="C836" s="143" t="s">
        <v>30</v>
      </c>
      <c r="D836" s="177">
        <v>19.21</v>
      </c>
      <c r="E836" s="174">
        <f t="shared" si="38"/>
        <v>26.37</v>
      </c>
      <c r="F836" s="175" t="s">
        <v>34</v>
      </c>
      <c r="G836" s="177">
        <v>3.58</v>
      </c>
      <c r="H836" s="143" t="s">
        <v>31</v>
      </c>
      <c r="I836" s="150"/>
      <c r="J836" s="150" t="s">
        <v>33</v>
      </c>
      <c r="K836" s="150"/>
      <c r="L836" s="144"/>
    </row>
    <row r="837" spans="1:12" ht="12.75" hidden="1">
      <c r="A837" s="172">
        <v>2910</v>
      </c>
      <c r="B837" s="140">
        <f t="shared" si="37"/>
      </c>
      <c r="C837" s="143" t="s">
        <v>30</v>
      </c>
      <c r="D837" s="173">
        <v>19.18</v>
      </c>
      <c r="E837" s="174">
        <f t="shared" si="38"/>
        <v>24.1</v>
      </c>
      <c r="F837" s="175" t="s">
        <v>34</v>
      </c>
      <c r="G837" s="173">
        <v>2.46</v>
      </c>
      <c r="H837" s="152" t="s">
        <v>384</v>
      </c>
      <c r="I837" s="143" t="s">
        <v>390</v>
      </c>
      <c r="J837" s="143" t="s">
        <v>33</v>
      </c>
      <c r="K837" s="143"/>
      <c r="L837" s="144"/>
    </row>
    <row r="838" spans="1:12" ht="12.75" hidden="1">
      <c r="A838" s="172">
        <v>5193</v>
      </c>
      <c r="B838" s="140">
        <f t="shared" si="37"/>
      </c>
      <c r="C838" s="143" t="s">
        <v>30</v>
      </c>
      <c r="D838" s="173">
        <v>19.05</v>
      </c>
      <c r="E838" s="174">
        <f t="shared" si="38"/>
        <v>22.650000000000002</v>
      </c>
      <c r="F838" s="175" t="s">
        <v>34</v>
      </c>
      <c r="G838" s="173">
        <v>1.8</v>
      </c>
      <c r="H838" s="143" t="s">
        <v>408</v>
      </c>
      <c r="I838" s="143"/>
      <c r="J838" s="150" t="s">
        <v>409</v>
      </c>
      <c r="K838" s="143">
        <v>16</v>
      </c>
      <c r="L838" s="144">
        <v>5193</v>
      </c>
    </row>
    <row r="839" spans="1:12" ht="12.75" hidden="1">
      <c r="A839" s="172">
        <v>7297</v>
      </c>
      <c r="B839" s="140">
        <f t="shared" si="37"/>
      </c>
      <c r="C839" s="143" t="s">
        <v>30</v>
      </c>
      <c r="D839" s="173">
        <v>19</v>
      </c>
      <c r="E839" s="174">
        <f t="shared" si="38"/>
        <v>24.5</v>
      </c>
      <c r="F839" s="175" t="s">
        <v>34</v>
      </c>
      <c r="G839" s="173">
        <v>2.75</v>
      </c>
      <c r="H839" s="143" t="s">
        <v>31</v>
      </c>
      <c r="I839" s="143"/>
      <c r="J839" s="143" t="s">
        <v>33</v>
      </c>
      <c r="K839" s="143">
        <v>6</v>
      </c>
      <c r="L839" s="144">
        <v>378</v>
      </c>
    </row>
    <row r="840" spans="1:12" ht="12.75" hidden="1">
      <c r="A840" s="176" t="s">
        <v>541</v>
      </c>
      <c r="B840" s="140">
        <f t="shared" si="37"/>
      </c>
      <c r="C840" s="143" t="s">
        <v>30</v>
      </c>
      <c r="D840" s="177">
        <v>19</v>
      </c>
      <c r="E840" s="174">
        <f t="shared" si="38"/>
        <v>23</v>
      </c>
      <c r="F840" s="175" t="s">
        <v>34</v>
      </c>
      <c r="G840" s="177">
        <v>2</v>
      </c>
      <c r="H840" s="143" t="s">
        <v>31</v>
      </c>
      <c r="I840" s="150"/>
      <c r="J840" s="150" t="s">
        <v>33</v>
      </c>
      <c r="K840" s="150"/>
      <c r="L840" s="144"/>
    </row>
    <row r="841" spans="1:12" ht="12.75" hidden="1">
      <c r="A841" s="176" t="s">
        <v>554</v>
      </c>
      <c r="B841" s="140">
        <f t="shared" si="37"/>
      </c>
      <c r="C841" s="143" t="s">
        <v>30</v>
      </c>
      <c r="D841" s="177">
        <v>19</v>
      </c>
      <c r="E841" s="174">
        <f t="shared" si="38"/>
        <v>23.8</v>
      </c>
      <c r="F841" s="175" t="s">
        <v>34</v>
      </c>
      <c r="G841" s="177">
        <v>2.4</v>
      </c>
      <c r="H841" s="143" t="s">
        <v>31</v>
      </c>
      <c r="I841" s="150"/>
      <c r="J841" s="150" t="s">
        <v>33</v>
      </c>
      <c r="K841" s="150"/>
      <c r="L841" s="144"/>
    </row>
    <row r="842" spans="1:12" ht="12.75" hidden="1">
      <c r="A842" s="176" t="s">
        <v>688</v>
      </c>
      <c r="B842" s="140">
        <f t="shared" si="37"/>
      </c>
      <c r="C842" s="143" t="s">
        <v>30</v>
      </c>
      <c r="D842" s="177">
        <v>19</v>
      </c>
      <c r="E842" s="174">
        <f t="shared" si="38"/>
        <v>25</v>
      </c>
      <c r="F842" s="175" t="s">
        <v>34</v>
      </c>
      <c r="G842" s="177">
        <v>3</v>
      </c>
      <c r="H842" s="143" t="s">
        <v>31</v>
      </c>
      <c r="I842" s="150"/>
      <c r="J842" s="150" t="s">
        <v>33</v>
      </c>
      <c r="K842" s="150"/>
      <c r="L842" s="144"/>
    </row>
    <row r="843" spans="1:12" ht="12.75" hidden="1">
      <c r="A843" s="176" t="s">
        <v>854</v>
      </c>
      <c r="B843" s="140">
        <f t="shared" si="37"/>
      </c>
      <c r="C843" s="143" t="s">
        <v>30</v>
      </c>
      <c r="D843" s="177">
        <v>19</v>
      </c>
      <c r="E843" s="174">
        <f t="shared" si="38"/>
        <v>22</v>
      </c>
      <c r="F843" s="175" t="s">
        <v>34</v>
      </c>
      <c r="G843" s="177">
        <v>1.5</v>
      </c>
      <c r="H843" s="143" t="s">
        <v>31</v>
      </c>
      <c r="I843" s="150"/>
      <c r="J843" s="150" t="s">
        <v>33</v>
      </c>
      <c r="K843" s="150"/>
      <c r="L843" s="144"/>
    </row>
    <row r="844" spans="1:12" ht="12.75" hidden="1">
      <c r="A844" s="172">
        <v>2018</v>
      </c>
      <c r="B844" s="140">
        <f t="shared" si="37"/>
      </c>
      <c r="C844" s="143" t="s">
        <v>30</v>
      </c>
      <c r="D844" s="173">
        <v>18.77</v>
      </c>
      <c r="E844" s="174">
        <f t="shared" si="38"/>
        <v>22.33</v>
      </c>
      <c r="F844" s="175" t="s">
        <v>34</v>
      </c>
      <c r="G844" s="173">
        <v>1.78</v>
      </c>
      <c r="H844" s="143" t="s">
        <v>31</v>
      </c>
      <c r="I844" s="150" t="s">
        <v>52</v>
      </c>
      <c r="J844" s="150" t="s">
        <v>33</v>
      </c>
      <c r="K844" s="150"/>
      <c r="L844" s="144"/>
    </row>
    <row r="845" spans="1:12" ht="12.75" hidden="1">
      <c r="A845" s="172">
        <v>2116</v>
      </c>
      <c r="B845" s="140">
        <f t="shared" si="37"/>
      </c>
      <c r="C845" s="143" t="s">
        <v>30</v>
      </c>
      <c r="D845" s="173">
        <v>18.72</v>
      </c>
      <c r="E845" s="174">
        <f t="shared" si="38"/>
        <v>23.96</v>
      </c>
      <c r="F845" s="175" t="s">
        <v>34</v>
      </c>
      <c r="G845" s="173">
        <v>2.62</v>
      </c>
      <c r="H845" s="143" t="s">
        <v>31</v>
      </c>
      <c r="I845" s="143" t="s">
        <v>99</v>
      </c>
      <c r="J845" s="143" t="s">
        <v>33</v>
      </c>
      <c r="K845" s="143"/>
      <c r="L845" s="144"/>
    </row>
    <row r="846" spans="1:12" ht="12.75" hidden="1">
      <c r="A846" s="172">
        <v>2210</v>
      </c>
      <c r="B846" s="140">
        <f t="shared" si="37"/>
      </c>
      <c r="C846" s="143" t="s">
        <v>30</v>
      </c>
      <c r="D846" s="173">
        <v>18.64</v>
      </c>
      <c r="E846" s="174">
        <f t="shared" si="38"/>
        <v>25.7</v>
      </c>
      <c r="F846" s="175" t="s">
        <v>34</v>
      </c>
      <c r="G846" s="173">
        <v>3.53</v>
      </c>
      <c r="H846" s="143" t="s">
        <v>31</v>
      </c>
      <c r="I846" s="150" t="s">
        <v>171</v>
      </c>
      <c r="J846" s="150" t="s">
        <v>33</v>
      </c>
      <c r="K846" s="150"/>
      <c r="L846" s="144"/>
    </row>
    <row r="847" spans="1:12" ht="12.75" hidden="1">
      <c r="A847" s="176" t="s">
        <v>567</v>
      </c>
      <c r="B847" s="140">
        <f t="shared" si="37"/>
      </c>
      <c r="C847" s="143" t="s">
        <v>30</v>
      </c>
      <c r="D847" s="177">
        <v>18.5</v>
      </c>
      <c r="E847" s="174">
        <f t="shared" si="38"/>
        <v>24.5</v>
      </c>
      <c r="F847" s="175" t="s">
        <v>34</v>
      </c>
      <c r="G847" s="177">
        <v>3</v>
      </c>
      <c r="H847" s="143" t="s">
        <v>31</v>
      </c>
      <c r="I847" s="150"/>
      <c r="J847" s="150" t="s">
        <v>33</v>
      </c>
      <c r="K847" s="150"/>
      <c r="L847" s="144"/>
    </row>
    <row r="848" spans="1:12" ht="12.75" hidden="1">
      <c r="A848" s="176" t="s">
        <v>731</v>
      </c>
      <c r="B848" s="140">
        <f t="shared" si="37"/>
      </c>
      <c r="C848" s="143" t="s">
        <v>30</v>
      </c>
      <c r="D848" s="177">
        <v>18.5</v>
      </c>
      <c r="E848" s="174">
        <f t="shared" si="38"/>
        <v>24.5</v>
      </c>
      <c r="F848" s="175" t="s">
        <v>34</v>
      </c>
      <c r="G848" s="177">
        <v>3</v>
      </c>
      <c r="H848" s="143" t="s">
        <v>31</v>
      </c>
      <c r="I848" s="150"/>
      <c r="J848" s="150" t="s">
        <v>33</v>
      </c>
      <c r="K848" s="150"/>
      <c r="L848" s="144"/>
    </row>
    <row r="849" spans="1:12" ht="12.75" hidden="1">
      <c r="A849" s="172">
        <v>2314</v>
      </c>
      <c r="B849" s="140">
        <f t="shared" si="37"/>
      </c>
      <c r="C849" s="143" t="s">
        <v>30</v>
      </c>
      <c r="D849" s="173">
        <v>18.42</v>
      </c>
      <c r="E849" s="174">
        <f t="shared" si="38"/>
        <v>29.080000000000002</v>
      </c>
      <c r="F849" s="175" t="s">
        <v>34</v>
      </c>
      <c r="G849" s="173">
        <v>5.33</v>
      </c>
      <c r="H849" s="143" t="s">
        <v>31</v>
      </c>
      <c r="I849" s="143" t="s">
        <v>251</v>
      </c>
      <c r="J849" s="143" t="s">
        <v>33</v>
      </c>
      <c r="K849" s="143"/>
      <c r="L849" s="144"/>
    </row>
    <row r="850" spans="1:12" ht="12.75" hidden="1">
      <c r="A850" s="176" t="s">
        <v>881</v>
      </c>
      <c r="B850" s="140">
        <f t="shared" si="37"/>
      </c>
      <c r="C850" s="143" t="s">
        <v>30</v>
      </c>
      <c r="D850" s="177">
        <v>18.14</v>
      </c>
      <c r="E850" s="174">
        <f t="shared" si="38"/>
        <v>21.7</v>
      </c>
      <c r="F850" s="175" t="s">
        <v>34</v>
      </c>
      <c r="G850" s="177">
        <v>1.78</v>
      </c>
      <c r="H850" s="143" t="s">
        <v>31</v>
      </c>
      <c r="I850" s="150"/>
      <c r="J850" s="150" t="s">
        <v>33</v>
      </c>
      <c r="K850" s="150"/>
      <c r="L850" s="144"/>
    </row>
    <row r="851" spans="1:12" ht="12.75" hidden="1">
      <c r="A851" s="172">
        <v>5537</v>
      </c>
      <c r="B851" s="140">
        <f t="shared" si="37"/>
      </c>
      <c r="C851" s="143" t="s">
        <v>30</v>
      </c>
      <c r="D851" s="173">
        <v>18</v>
      </c>
      <c r="E851" s="174">
        <f t="shared" si="38"/>
        <v>23</v>
      </c>
      <c r="F851" s="175" t="s">
        <v>34</v>
      </c>
      <c r="G851" s="173">
        <v>2.5</v>
      </c>
      <c r="H851" s="143" t="s">
        <v>31</v>
      </c>
      <c r="I851" s="150"/>
      <c r="J851" s="150" t="s">
        <v>33</v>
      </c>
      <c r="K851" s="150">
        <v>144</v>
      </c>
      <c r="L851" s="144">
        <v>7049</v>
      </c>
    </row>
    <row r="852" spans="1:12" ht="12.75" hidden="1">
      <c r="A852" s="172">
        <v>5905</v>
      </c>
      <c r="B852" s="140">
        <f t="shared" si="37"/>
      </c>
      <c r="C852" s="143" t="s">
        <v>30</v>
      </c>
      <c r="D852" s="173">
        <v>18</v>
      </c>
      <c r="E852" s="174">
        <f t="shared" si="38"/>
        <v>24</v>
      </c>
      <c r="F852" s="175" t="s">
        <v>34</v>
      </c>
      <c r="G852" s="173">
        <v>3</v>
      </c>
      <c r="H852" s="143" t="s">
        <v>31</v>
      </c>
      <c r="I852" s="150"/>
      <c r="J852" s="150" t="s">
        <v>33</v>
      </c>
      <c r="K852" s="150">
        <v>49</v>
      </c>
      <c r="L852" s="144">
        <v>7157</v>
      </c>
    </row>
    <row r="853" spans="1:12" ht="12.75" hidden="1">
      <c r="A853" s="176" t="s">
        <v>479</v>
      </c>
      <c r="B853" s="140">
        <f t="shared" si="37"/>
      </c>
      <c r="C853" s="143" t="s">
        <v>30</v>
      </c>
      <c r="D853" s="177">
        <v>18</v>
      </c>
      <c r="E853" s="174">
        <f t="shared" si="38"/>
        <v>22.4</v>
      </c>
      <c r="F853" s="175" t="s">
        <v>34</v>
      </c>
      <c r="G853" s="177">
        <v>2.2</v>
      </c>
      <c r="H853" s="143" t="s">
        <v>31</v>
      </c>
      <c r="I853" s="150"/>
      <c r="J853" s="150" t="s">
        <v>33</v>
      </c>
      <c r="K853" s="150"/>
      <c r="L853" s="144"/>
    </row>
    <row r="854" spans="1:12" ht="12.75" hidden="1">
      <c r="A854" s="176" t="s">
        <v>708</v>
      </c>
      <c r="B854" s="140">
        <f t="shared" si="37"/>
      </c>
      <c r="C854" s="143" t="s">
        <v>30</v>
      </c>
      <c r="D854" s="177">
        <v>18</v>
      </c>
      <c r="E854" s="174">
        <f t="shared" si="38"/>
        <v>24</v>
      </c>
      <c r="F854" s="175" t="s">
        <v>34</v>
      </c>
      <c r="G854" s="177">
        <v>3</v>
      </c>
      <c r="H854" s="143" t="s">
        <v>31</v>
      </c>
      <c r="I854" s="150"/>
      <c r="J854" s="150" t="s">
        <v>33</v>
      </c>
      <c r="K854" s="150"/>
      <c r="L854" s="144"/>
    </row>
    <row r="855" spans="1:12" ht="12.75" hidden="1">
      <c r="A855" s="176" t="s">
        <v>802</v>
      </c>
      <c r="B855" s="140">
        <f t="shared" si="37"/>
      </c>
      <c r="C855" s="143" t="s">
        <v>30</v>
      </c>
      <c r="D855" s="177">
        <v>18</v>
      </c>
      <c r="E855" s="174">
        <f t="shared" si="38"/>
        <v>21</v>
      </c>
      <c r="F855" s="175" t="s">
        <v>34</v>
      </c>
      <c r="G855" s="177">
        <v>1.5</v>
      </c>
      <c r="H855" s="143" t="s">
        <v>31</v>
      </c>
      <c r="I855" s="150"/>
      <c r="J855" s="150" t="s">
        <v>33</v>
      </c>
      <c r="K855" s="150"/>
      <c r="L855" s="144"/>
    </row>
    <row r="856" spans="1:12" ht="12.75" hidden="1">
      <c r="A856" s="176" t="s">
        <v>846</v>
      </c>
      <c r="B856" s="140">
        <f t="shared" si="37"/>
      </c>
      <c r="C856" s="143" t="s">
        <v>30</v>
      </c>
      <c r="D856" s="177">
        <v>18</v>
      </c>
      <c r="E856" s="174">
        <f t="shared" si="38"/>
        <v>22</v>
      </c>
      <c r="F856" s="175" t="s">
        <v>34</v>
      </c>
      <c r="G856" s="177">
        <v>2</v>
      </c>
      <c r="H856" s="143" t="s">
        <v>31</v>
      </c>
      <c r="I856" s="150"/>
      <c r="J856" s="150" t="s">
        <v>33</v>
      </c>
      <c r="K856" s="150"/>
      <c r="L856" s="144"/>
    </row>
    <row r="857" spans="1:12" ht="12.75" hidden="1">
      <c r="A857" s="172">
        <v>2909</v>
      </c>
      <c r="B857" s="140">
        <f t="shared" si="37"/>
      </c>
      <c r="C857" s="143" t="s">
        <v>30</v>
      </c>
      <c r="D857" s="173">
        <v>17.93</v>
      </c>
      <c r="E857" s="174">
        <f t="shared" si="38"/>
        <v>22.85</v>
      </c>
      <c r="F857" s="175" t="s">
        <v>34</v>
      </c>
      <c r="G857" s="173">
        <v>2.46</v>
      </c>
      <c r="H857" s="152" t="s">
        <v>384</v>
      </c>
      <c r="I857" s="143" t="s">
        <v>389</v>
      </c>
      <c r="J857" s="143" t="s">
        <v>33</v>
      </c>
      <c r="K857" s="143"/>
      <c r="L857" s="144"/>
    </row>
    <row r="858" spans="1:12" ht="12.75" hidden="1">
      <c r="A858" s="176" t="s">
        <v>496</v>
      </c>
      <c r="B858" s="140">
        <f t="shared" si="37"/>
      </c>
      <c r="C858" s="143" t="s">
        <v>30</v>
      </c>
      <c r="D858" s="177">
        <v>17.8</v>
      </c>
      <c r="E858" s="174">
        <f t="shared" si="38"/>
        <v>22.6</v>
      </c>
      <c r="F858" s="175" t="s">
        <v>34</v>
      </c>
      <c r="G858" s="177">
        <v>2.4</v>
      </c>
      <c r="H858" s="143" t="s">
        <v>31</v>
      </c>
      <c r="I858" s="150"/>
      <c r="J858" s="150" t="s">
        <v>33</v>
      </c>
      <c r="K858" s="150"/>
      <c r="L858" s="144"/>
    </row>
    <row r="859" spans="1:12" ht="12.75" hidden="1">
      <c r="A859" s="176" t="s">
        <v>497</v>
      </c>
      <c r="B859" s="140">
        <f t="shared" si="37"/>
      </c>
      <c r="C859" s="143" t="s">
        <v>30</v>
      </c>
      <c r="D859" s="177">
        <v>17.8</v>
      </c>
      <c r="E859" s="174">
        <f t="shared" si="38"/>
        <v>22.6</v>
      </c>
      <c r="F859" s="175" t="s">
        <v>34</v>
      </c>
      <c r="G859" s="177">
        <v>2.4</v>
      </c>
      <c r="H859" s="143" t="s">
        <v>31</v>
      </c>
      <c r="I859" s="150"/>
      <c r="J859" s="150" t="s">
        <v>33</v>
      </c>
      <c r="K859" s="150"/>
      <c r="L859" s="144"/>
    </row>
    <row r="860" spans="1:12" ht="12.75" hidden="1">
      <c r="A860" s="176" t="s">
        <v>581</v>
      </c>
      <c r="B860" s="140">
        <f t="shared" si="37"/>
      </c>
      <c r="C860" s="143" t="s">
        <v>30</v>
      </c>
      <c r="D860" s="177">
        <v>17.5</v>
      </c>
      <c r="E860" s="174">
        <f t="shared" si="38"/>
        <v>23.5</v>
      </c>
      <c r="F860" s="175" t="s">
        <v>34</v>
      </c>
      <c r="G860" s="177">
        <v>3</v>
      </c>
      <c r="H860" s="143" t="s">
        <v>31</v>
      </c>
      <c r="I860" s="150"/>
      <c r="J860" s="150" t="s">
        <v>33</v>
      </c>
      <c r="K860" s="150"/>
      <c r="L860" s="144"/>
    </row>
    <row r="861" spans="1:12" ht="12.75" hidden="1">
      <c r="A861" s="176" t="s">
        <v>458</v>
      </c>
      <c r="B861" s="140">
        <f t="shared" si="37"/>
      </c>
      <c r="C861" s="143" t="s">
        <v>30</v>
      </c>
      <c r="D861" s="177">
        <v>17.3</v>
      </c>
      <c r="E861" s="174">
        <f t="shared" si="38"/>
        <v>22.3</v>
      </c>
      <c r="F861" s="175" t="s">
        <v>34</v>
      </c>
      <c r="G861" s="177">
        <v>2.5</v>
      </c>
      <c r="H861" s="143" t="s">
        <v>31</v>
      </c>
      <c r="I861" s="150"/>
      <c r="J861" s="150" t="s">
        <v>33</v>
      </c>
      <c r="K861" s="150"/>
      <c r="L861" s="144"/>
    </row>
    <row r="862" spans="1:12" ht="12.75" hidden="1">
      <c r="A862" s="176" t="s">
        <v>888</v>
      </c>
      <c r="B862" s="140">
        <f t="shared" si="37"/>
      </c>
      <c r="C862" s="143" t="s">
        <v>30</v>
      </c>
      <c r="D862" s="177">
        <v>17.3</v>
      </c>
      <c r="E862" s="174">
        <f t="shared" si="38"/>
        <v>22.1</v>
      </c>
      <c r="F862" s="175" t="s">
        <v>34</v>
      </c>
      <c r="G862" s="177">
        <v>2.4</v>
      </c>
      <c r="H862" s="143" t="s">
        <v>31</v>
      </c>
      <c r="I862" s="150"/>
      <c r="J862" s="150" t="s">
        <v>33</v>
      </c>
      <c r="K862" s="150"/>
      <c r="L862" s="144"/>
    </row>
    <row r="863" spans="1:12" ht="12.75" hidden="1">
      <c r="A863" s="176" t="s">
        <v>599</v>
      </c>
      <c r="B863" s="140">
        <f t="shared" si="37"/>
      </c>
      <c r="C863" s="143" t="s">
        <v>30</v>
      </c>
      <c r="D863" s="177">
        <v>17.2</v>
      </c>
      <c r="E863" s="174">
        <f t="shared" si="38"/>
        <v>23.2</v>
      </c>
      <c r="F863" s="175" t="s">
        <v>34</v>
      </c>
      <c r="G863" s="177">
        <v>3</v>
      </c>
      <c r="H863" s="143" t="s">
        <v>31</v>
      </c>
      <c r="I863" s="150"/>
      <c r="J863" s="150" t="s">
        <v>33</v>
      </c>
      <c r="K863" s="150"/>
      <c r="L863" s="144"/>
    </row>
    <row r="864" spans="1:12" ht="12.75" hidden="1">
      <c r="A864" s="172">
        <v>2017</v>
      </c>
      <c r="B864" s="140">
        <f aca="true" t="shared" si="39" ref="B864:B927">IF(G864=$D$8,IF(D864&lt;$E$21,IF(I864&lt;&gt;0,1,""),""),"")</f>
      </c>
      <c r="C864" s="143" t="s">
        <v>30</v>
      </c>
      <c r="D864" s="173">
        <v>17.17</v>
      </c>
      <c r="E864" s="174">
        <f t="shared" si="38"/>
        <v>20.73</v>
      </c>
      <c r="F864" s="175" t="s">
        <v>34</v>
      </c>
      <c r="G864" s="173">
        <v>1.78</v>
      </c>
      <c r="H864" s="143" t="s">
        <v>31</v>
      </c>
      <c r="I864" s="150" t="s">
        <v>51</v>
      </c>
      <c r="J864" s="150" t="s">
        <v>33</v>
      </c>
      <c r="K864" s="150"/>
      <c r="L864" s="144"/>
    </row>
    <row r="865" spans="1:12" ht="12.75" hidden="1">
      <c r="A865" s="172">
        <v>2115</v>
      </c>
      <c r="B865" s="140">
        <f t="shared" si="39"/>
      </c>
      <c r="C865" s="143" t="s">
        <v>30</v>
      </c>
      <c r="D865" s="173">
        <v>17.12</v>
      </c>
      <c r="E865" s="174">
        <f t="shared" si="38"/>
        <v>22.36</v>
      </c>
      <c r="F865" s="175" t="s">
        <v>34</v>
      </c>
      <c r="G865" s="173">
        <v>2.62</v>
      </c>
      <c r="H865" s="143" t="s">
        <v>31</v>
      </c>
      <c r="I865" s="143" t="s">
        <v>98</v>
      </c>
      <c r="J865" s="143" t="s">
        <v>33</v>
      </c>
      <c r="K865" s="143"/>
      <c r="L865" s="144"/>
    </row>
    <row r="866" spans="1:12" ht="12.75" hidden="1">
      <c r="A866" s="172">
        <v>2209</v>
      </c>
      <c r="B866" s="140">
        <f t="shared" si="39"/>
      </c>
      <c r="C866" s="143" t="s">
        <v>30</v>
      </c>
      <c r="D866" s="173">
        <v>17.04</v>
      </c>
      <c r="E866" s="174">
        <f t="shared" si="38"/>
        <v>24.099999999999998</v>
      </c>
      <c r="F866" s="175" t="s">
        <v>34</v>
      </c>
      <c r="G866" s="173">
        <v>3.53</v>
      </c>
      <c r="H866" s="143" t="s">
        <v>31</v>
      </c>
      <c r="I866" s="147" t="s">
        <v>170</v>
      </c>
      <c r="J866" s="147" t="s">
        <v>33</v>
      </c>
      <c r="K866" s="147"/>
      <c r="L866" s="144"/>
    </row>
    <row r="867" spans="1:12" ht="12.75" hidden="1">
      <c r="A867" s="172">
        <v>9477</v>
      </c>
      <c r="B867" s="140">
        <f t="shared" si="39"/>
      </c>
      <c r="C867" s="143" t="s">
        <v>30</v>
      </c>
      <c r="D867" s="173">
        <v>17</v>
      </c>
      <c r="E867" s="174">
        <f t="shared" si="38"/>
        <v>19</v>
      </c>
      <c r="F867" s="175" t="s">
        <v>34</v>
      </c>
      <c r="G867" s="179">
        <v>1</v>
      </c>
      <c r="H867" s="143" t="s">
        <v>31</v>
      </c>
      <c r="I867" s="150"/>
      <c r="J867" s="150" t="s">
        <v>33</v>
      </c>
      <c r="K867" s="150"/>
      <c r="L867" s="144"/>
    </row>
    <row r="868" spans="1:12" ht="12.75" hidden="1">
      <c r="A868" s="176" t="s">
        <v>495</v>
      </c>
      <c r="B868" s="140">
        <f t="shared" si="39"/>
      </c>
      <c r="C868" s="143" t="s">
        <v>30</v>
      </c>
      <c r="D868" s="177">
        <v>17</v>
      </c>
      <c r="E868" s="174">
        <f t="shared" si="38"/>
        <v>21</v>
      </c>
      <c r="F868" s="175" t="s">
        <v>34</v>
      </c>
      <c r="G868" s="177">
        <v>2</v>
      </c>
      <c r="H868" s="143" t="s">
        <v>31</v>
      </c>
      <c r="I868" s="150"/>
      <c r="J868" s="150" t="s">
        <v>33</v>
      </c>
      <c r="K868" s="150"/>
      <c r="L868" s="144"/>
    </row>
    <row r="869" spans="1:12" ht="12.75" hidden="1">
      <c r="A869" s="176" t="s">
        <v>533</v>
      </c>
      <c r="B869" s="140">
        <f t="shared" si="39"/>
      </c>
      <c r="C869" s="143" t="s">
        <v>30</v>
      </c>
      <c r="D869" s="177">
        <v>17</v>
      </c>
      <c r="E869" s="174">
        <f t="shared" si="38"/>
        <v>20</v>
      </c>
      <c r="F869" s="175" t="s">
        <v>34</v>
      </c>
      <c r="G869" s="177">
        <v>1.5</v>
      </c>
      <c r="H869" s="143" t="s">
        <v>31</v>
      </c>
      <c r="I869" s="150"/>
      <c r="J869" s="150" t="s">
        <v>33</v>
      </c>
      <c r="K869" s="150"/>
      <c r="L869" s="144"/>
    </row>
    <row r="870" spans="1:12" ht="12.75" hidden="1">
      <c r="A870" s="176" t="s">
        <v>664</v>
      </c>
      <c r="B870" s="140">
        <f t="shared" si="39"/>
      </c>
      <c r="C870" s="143" t="s">
        <v>30</v>
      </c>
      <c r="D870" s="177">
        <v>17</v>
      </c>
      <c r="E870" s="174">
        <f t="shared" si="38"/>
        <v>22</v>
      </c>
      <c r="F870" s="175" t="s">
        <v>34</v>
      </c>
      <c r="G870" s="177">
        <v>2.5</v>
      </c>
      <c r="H870" s="143" t="s">
        <v>31</v>
      </c>
      <c r="I870" s="150"/>
      <c r="J870" s="150" t="s">
        <v>33</v>
      </c>
      <c r="K870" s="150"/>
      <c r="L870" s="144"/>
    </row>
    <row r="871" spans="1:12" ht="12.75" hidden="1">
      <c r="A871" s="176" t="s">
        <v>838</v>
      </c>
      <c r="B871" s="140">
        <f t="shared" si="39"/>
      </c>
      <c r="C871" s="143" t="s">
        <v>30</v>
      </c>
      <c r="D871" s="177">
        <v>17</v>
      </c>
      <c r="E871" s="174">
        <f t="shared" si="38"/>
        <v>19</v>
      </c>
      <c r="F871" s="175" t="s">
        <v>34</v>
      </c>
      <c r="G871" s="177">
        <v>1</v>
      </c>
      <c r="H871" s="143" t="s">
        <v>31</v>
      </c>
      <c r="I871" s="150"/>
      <c r="J871" s="150" t="s">
        <v>33</v>
      </c>
      <c r="K871" s="150"/>
      <c r="L871" s="144"/>
    </row>
    <row r="872" spans="1:12" ht="12.75" hidden="1">
      <c r="A872" s="172">
        <v>2313</v>
      </c>
      <c r="B872" s="140">
        <f t="shared" si="39"/>
      </c>
      <c r="C872" s="143" t="s">
        <v>30</v>
      </c>
      <c r="D872" s="173">
        <v>16.81</v>
      </c>
      <c r="E872" s="174">
        <f t="shared" si="38"/>
        <v>27.47</v>
      </c>
      <c r="F872" s="175" t="s">
        <v>34</v>
      </c>
      <c r="G872" s="173">
        <v>5.33</v>
      </c>
      <c r="H872" s="143" t="s">
        <v>31</v>
      </c>
      <c r="I872" s="143" t="s">
        <v>250</v>
      </c>
      <c r="J872" s="143" t="s">
        <v>33</v>
      </c>
      <c r="K872" s="143"/>
      <c r="L872" s="144"/>
    </row>
    <row r="873" spans="1:12" ht="12.75" hidden="1">
      <c r="A873" s="172">
        <v>5513</v>
      </c>
      <c r="B873" s="140">
        <f t="shared" si="39"/>
      </c>
      <c r="C873" s="143" t="s">
        <v>30</v>
      </c>
      <c r="D873" s="173">
        <v>16.5</v>
      </c>
      <c r="E873" s="174">
        <f t="shared" si="38"/>
        <v>21.7</v>
      </c>
      <c r="F873" s="175" t="s">
        <v>34</v>
      </c>
      <c r="G873" s="173">
        <v>2.6</v>
      </c>
      <c r="H873" s="143" t="s">
        <v>31</v>
      </c>
      <c r="I873" s="150" t="s">
        <v>410</v>
      </c>
      <c r="J873" s="150" t="s">
        <v>33</v>
      </c>
      <c r="K873" s="150">
        <v>64</v>
      </c>
      <c r="L873" s="144">
        <v>7022</v>
      </c>
    </row>
    <row r="874" spans="1:12" ht="12.75" hidden="1">
      <c r="A874" s="176" t="s">
        <v>451</v>
      </c>
      <c r="B874" s="140">
        <f t="shared" si="39"/>
      </c>
      <c r="C874" s="143" t="s">
        <v>30</v>
      </c>
      <c r="D874" s="177">
        <v>16.5</v>
      </c>
      <c r="E874" s="174">
        <f t="shared" si="38"/>
        <v>21.740000000000002</v>
      </c>
      <c r="F874" s="175" t="s">
        <v>34</v>
      </c>
      <c r="G874" s="177">
        <v>2.62</v>
      </c>
      <c r="H874" s="143" t="s">
        <v>31</v>
      </c>
      <c r="I874" s="150"/>
      <c r="J874" s="150" t="s">
        <v>33</v>
      </c>
      <c r="K874" s="150"/>
      <c r="L874" s="144"/>
    </row>
    <row r="875" spans="1:12" ht="12.75" hidden="1">
      <c r="A875" s="172">
        <v>3908</v>
      </c>
      <c r="B875" s="140">
        <f t="shared" si="39"/>
      </c>
      <c r="C875" s="143" t="s">
        <v>30</v>
      </c>
      <c r="D875" s="173">
        <v>16.36</v>
      </c>
      <c r="E875" s="174">
        <f t="shared" si="38"/>
        <v>20.78</v>
      </c>
      <c r="F875" s="175" t="s">
        <v>34</v>
      </c>
      <c r="G875" s="173">
        <v>2.21</v>
      </c>
      <c r="H875" s="152" t="s">
        <v>384</v>
      </c>
      <c r="I875" s="143" t="s">
        <v>401</v>
      </c>
      <c r="J875" s="143" t="s">
        <v>33</v>
      </c>
      <c r="K875" s="143"/>
      <c r="L875" s="144"/>
    </row>
    <row r="876" spans="1:12" ht="12.75" hidden="1">
      <c r="A876" s="172">
        <v>5202</v>
      </c>
      <c r="B876" s="140">
        <f t="shared" si="39"/>
      </c>
      <c r="C876" s="143" t="s">
        <v>30</v>
      </c>
      <c r="D876" s="173">
        <v>16</v>
      </c>
      <c r="E876" s="174">
        <f t="shared" si="38"/>
        <v>19.6</v>
      </c>
      <c r="F876" s="175" t="s">
        <v>34</v>
      </c>
      <c r="G876" s="173">
        <v>1.8</v>
      </c>
      <c r="H876" s="143" t="s">
        <v>408</v>
      </c>
      <c r="I876" s="143"/>
      <c r="J876" s="143" t="s">
        <v>33</v>
      </c>
      <c r="K876" s="143">
        <v>16</v>
      </c>
      <c r="L876" s="144">
        <v>5202</v>
      </c>
    </row>
    <row r="877" spans="1:12" ht="12.75" hidden="1">
      <c r="A877" s="172">
        <v>9481</v>
      </c>
      <c r="B877" s="140">
        <f t="shared" si="39"/>
      </c>
      <c r="C877" s="143" t="s">
        <v>30</v>
      </c>
      <c r="D877" s="173">
        <v>16</v>
      </c>
      <c r="E877" s="174">
        <f t="shared" si="38"/>
        <v>20</v>
      </c>
      <c r="F877" s="175" t="s">
        <v>34</v>
      </c>
      <c r="G877" s="173">
        <v>2</v>
      </c>
      <c r="H877" s="143" t="s">
        <v>31</v>
      </c>
      <c r="I877" s="143"/>
      <c r="J877" s="143" t="s">
        <v>33</v>
      </c>
      <c r="K877" s="143">
        <v>10</v>
      </c>
      <c r="L877" s="144">
        <v>818</v>
      </c>
    </row>
    <row r="878" spans="1:12" ht="12.75" hidden="1">
      <c r="A878" s="176" t="s">
        <v>616</v>
      </c>
      <c r="B878" s="140">
        <f t="shared" si="39"/>
      </c>
      <c r="C878" s="143" t="s">
        <v>30</v>
      </c>
      <c r="D878" s="177">
        <v>16</v>
      </c>
      <c r="E878" s="174">
        <f aca="true" t="shared" si="40" ref="E878:E941">D878+(G878*2)</f>
        <v>20</v>
      </c>
      <c r="F878" s="175" t="s">
        <v>34</v>
      </c>
      <c r="G878" s="177">
        <v>2</v>
      </c>
      <c r="H878" s="143" t="s">
        <v>31</v>
      </c>
      <c r="I878" s="150"/>
      <c r="J878" s="150" t="s">
        <v>33</v>
      </c>
      <c r="K878" s="150"/>
      <c r="L878" s="144"/>
    </row>
    <row r="879" spans="1:12" ht="12.75" hidden="1">
      <c r="A879" s="176" t="s">
        <v>786</v>
      </c>
      <c r="B879" s="140">
        <f t="shared" si="39"/>
      </c>
      <c r="C879" s="143" t="s">
        <v>30</v>
      </c>
      <c r="D879" s="177">
        <v>16</v>
      </c>
      <c r="E879" s="174">
        <f t="shared" si="40"/>
        <v>21</v>
      </c>
      <c r="F879" s="175" t="s">
        <v>34</v>
      </c>
      <c r="G879" s="177">
        <v>2.5</v>
      </c>
      <c r="H879" s="143" t="s">
        <v>31</v>
      </c>
      <c r="I879" s="150"/>
      <c r="J879" s="150" t="s">
        <v>33</v>
      </c>
      <c r="K879" s="150"/>
      <c r="L879" s="144"/>
    </row>
    <row r="880" spans="1:12" ht="12.75" hidden="1">
      <c r="A880" s="176" t="s">
        <v>808</v>
      </c>
      <c r="B880" s="140">
        <f t="shared" si="39"/>
      </c>
      <c r="C880" s="143" t="s">
        <v>30</v>
      </c>
      <c r="D880" s="177">
        <v>16</v>
      </c>
      <c r="E880" s="174">
        <f t="shared" si="40"/>
        <v>19</v>
      </c>
      <c r="F880" s="175" t="s">
        <v>34</v>
      </c>
      <c r="G880" s="177">
        <v>1.5</v>
      </c>
      <c r="H880" s="143" t="s">
        <v>31</v>
      </c>
      <c r="I880" s="150"/>
      <c r="J880" s="150" t="s">
        <v>33</v>
      </c>
      <c r="K880" s="150"/>
      <c r="L880" s="144"/>
    </row>
    <row r="881" spans="1:12" ht="12.75" hidden="1">
      <c r="A881" s="176" t="s">
        <v>810</v>
      </c>
      <c r="B881" s="140">
        <f t="shared" si="39"/>
      </c>
      <c r="C881" s="143" t="s">
        <v>30</v>
      </c>
      <c r="D881" s="177">
        <v>16</v>
      </c>
      <c r="E881" s="174">
        <f t="shared" si="40"/>
        <v>22</v>
      </c>
      <c r="F881" s="175" t="s">
        <v>34</v>
      </c>
      <c r="G881" s="177">
        <v>3</v>
      </c>
      <c r="H881" s="143" t="s">
        <v>31</v>
      </c>
      <c r="I881" s="150"/>
      <c r="J881" s="150" t="s">
        <v>33</v>
      </c>
      <c r="K881" s="150"/>
      <c r="L881" s="144"/>
    </row>
    <row r="882" spans="1:12" ht="12.75" hidden="1">
      <c r="A882" s="172" t="s">
        <v>929</v>
      </c>
      <c r="B882" s="140">
        <f t="shared" si="39"/>
      </c>
      <c r="C882" s="143" t="s">
        <v>30</v>
      </c>
      <c r="D882" s="173">
        <v>16</v>
      </c>
      <c r="E882" s="174">
        <f t="shared" si="40"/>
        <v>21</v>
      </c>
      <c r="F882" s="175" t="s">
        <v>34</v>
      </c>
      <c r="G882" s="173">
        <v>2.5</v>
      </c>
      <c r="H882" s="143" t="s">
        <v>412</v>
      </c>
      <c r="I882" s="152"/>
      <c r="J882" s="143" t="s">
        <v>409</v>
      </c>
      <c r="K882" s="143"/>
      <c r="L882" s="144"/>
    </row>
    <row r="883" spans="1:12" ht="12.75" hidden="1">
      <c r="A883" s="176" t="s">
        <v>873</v>
      </c>
      <c r="B883" s="140">
        <f t="shared" si="39"/>
      </c>
      <c r="C883" s="143" t="s">
        <v>30</v>
      </c>
      <c r="D883" s="177">
        <v>15.88</v>
      </c>
      <c r="E883" s="174">
        <f t="shared" si="40"/>
        <v>21.12</v>
      </c>
      <c r="F883" s="175" t="s">
        <v>34</v>
      </c>
      <c r="G883" s="177">
        <v>2.62</v>
      </c>
      <c r="H883" s="143" t="s">
        <v>31</v>
      </c>
      <c r="I883" s="150"/>
      <c r="J883" s="150" t="s">
        <v>33</v>
      </c>
      <c r="K883" s="150"/>
      <c r="L883" s="144"/>
    </row>
    <row r="884" spans="1:12" ht="12.75" hidden="1">
      <c r="A884" s="172">
        <v>2016</v>
      </c>
      <c r="B884" s="140">
        <f t="shared" si="39"/>
      </c>
      <c r="C884" s="143" t="s">
        <v>30</v>
      </c>
      <c r="D884" s="173">
        <v>15.6</v>
      </c>
      <c r="E884" s="174">
        <f t="shared" si="40"/>
        <v>19.16</v>
      </c>
      <c r="F884" s="175" t="s">
        <v>34</v>
      </c>
      <c r="G884" s="173">
        <v>1.78</v>
      </c>
      <c r="H884" s="143" t="s">
        <v>31</v>
      </c>
      <c r="I884" s="150" t="s">
        <v>50</v>
      </c>
      <c r="J884" s="150" t="s">
        <v>33</v>
      </c>
      <c r="K884" s="150"/>
      <c r="L884" s="144"/>
    </row>
    <row r="885" spans="1:12" ht="12.75" hidden="1">
      <c r="A885" s="176" t="s">
        <v>518</v>
      </c>
      <c r="B885" s="140">
        <f t="shared" si="39"/>
      </c>
      <c r="C885" s="143" t="s">
        <v>30</v>
      </c>
      <c r="D885" s="177">
        <v>15.6</v>
      </c>
      <c r="E885" s="174">
        <f t="shared" si="40"/>
        <v>20.4</v>
      </c>
      <c r="F885" s="175" t="s">
        <v>34</v>
      </c>
      <c r="G885" s="177">
        <v>2.4</v>
      </c>
      <c r="H885" s="143" t="s">
        <v>31</v>
      </c>
      <c r="I885" s="150"/>
      <c r="J885" s="150" t="s">
        <v>33</v>
      </c>
      <c r="K885" s="150"/>
      <c r="L885" s="144"/>
    </row>
    <row r="886" spans="1:12" ht="12.75" hidden="1">
      <c r="A886" s="172">
        <v>2114</v>
      </c>
      <c r="B886" s="140">
        <f t="shared" si="39"/>
      </c>
      <c r="C886" s="143" t="s">
        <v>30</v>
      </c>
      <c r="D886" s="173">
        <v>15.54</v>
      </c>
      <c r="E886" s="174">
        <f t="shared" si="40"/>
        <v>20.78</v>
      </c>
      <c r="F886" s="175" t="s">
        <v>34</v>
      </c>
      <c r="G886" s="173">
        <v>2.62</v>
      </c>
      <c r="H886" s="143" t="s">
        <v>31</v>
      </c>
      <c r="I886" s="150" t="s">
        <v>97</v>
      </c>
      <c r="J886" s="150" t="s">
        <v>33</v>
      </c>
      <c r="K886" s="150"/>
      <c r="L886" s="144"/>
    </row>
    <row r="887" spans="1:12" ht="12.75" hidden="1">
      <c r="A887" s="176" t="s">
        <v>687</v>
      </c>
      <c r="B887" s="140">
        <f t="shared" si="39"/>
      </c>
      <c r="C887" s="143" t="s">
        <v>30</v>
      </c>
      <c r="D887" s="177">
        <v>15.5</v>
      </c>
      <c r="E887" s="174">
        <f t="shared" si="40"/>
        <v>19.5</v>
      </c>
      <c r="F887" s="175" t="s">
        <v>34</v>
      </c>
      <c r="G887" s="177">
        <v>2</v>
      </c>
      <c r="H887" s="143" t="s">
        <v>31</v>
      </c>
      <c r="I887" s="150"/>
      <c r="J887" s="150" t="s">
        <v>33</v>
      </c>
      <c r="K887" s="150"/>
      <c r="L887" s="144"/>
    </row>
    <row r="888" spans="1:12" ht="12.75" hidden="1">
      <c r="A888" s="172">
        <v>2208</v>
      </c>
      <c r="B888" s="140">
        <f t="shared" si="39"/>
      </c>
      <c r="C888" s="143" t="s">
        <v>30</v>
      </c>
      <c r="D888" s="173">
        <v>15.47</v>
      </c>
      <c r="E888" s="174">
        <f t="shared" si="40"/>
        <v>22.53</v>
      </c>
      <c r="F888" s="175" t="s">
        <v>34</v>
      </c>
      <c r="G888" s="173">
        <v>3.53</v>
      </c>
      <c r="H888" s="143" t="s">
        <v>31</v>
      </c>
      <c r="I888" s="147" t="s">
        <v>169</v>
      </c>
      <c r="J888" s="147" t="s">
        <v>33</v>
      </c>
      <c r="K888" s="147"/>
      <c r="L888" s="144"/>
    </row>
    <row r="889" spans="1:12" ht="12.75" hidden="1">
      <c r="A889" s="176" t="s">
        <v>887</v>
      </c>
      <c r="B889" s="140">
        <f t="shared" si="39"/>
      </c>
      <c r="C889" s="143" t="s">
        <v>30</v>
      </c>
      <c r="D889" s="177">
        <v>15.3</v>
      </c>
      <c r="E889" s="174">
        <f t="shared" si="40"/>
        <v>20.1</v>
      </c>
      <c r="F889" s="175" t="s">
        <v>34</v>
      </c>
      <c r="G889" s="177">
        <v>2.4</v>
      </c>
      <c r="H889" s="143" t="s">
        <v>31</v>
      </c>
      <c r="I889" s="150"/>
      <c r="J889" s="150" t="s">
        <v>33</v>
      </c>
      <c r="K889" s="150"/>
      <c r="L889" s="144"/>
    </row>
    <row r="890" spans="1:12" ht="12.75" hidden="1">
      <c r="A890" s="172">
        <v>2312</v>
      </c>
      <c r="B890" s="140">
        <f t="shared" si="39"/>
      </c>
      <c r="C890" s="143" t="s">
        <v>30</v>
      </c>
      <c r="D890" s="173">
        <v>15.24</v>
      </c>
      <c r="E890" s="174">
        <f t="shared" si="40"/>
        <v>25.9</v>
      </c>
      <c r="F890" s="175" t="s">
        <v>34</v>
      </c>
      <c r="G890" s="173">
        <v>5.33</v>
      </c>
      <c r="H890" s="143" t="s">
        <v>31</v>
      </c>
      <c r="I890" s="143" t="s">
        <v>249</v>
      </c>
      <c r="J890" s="143" t="s">
        <v>33</v>
      </c>
      <c r="K890" s="143"/>
      <c r="L890" s="144"/>
    </row>
    <row r="891" spans="1:12" ht="12.75" hidden="1">
      <c r="A891" s="176" t="s">
        <v>619</v>
      </c>
      <c r="B891" s="140">
        <f t="shared" si="39"/>
      </c>
      <c r="C891" s="143" t="s">
        <v>30</v>
      </c>
      <c r="D891" s="177">
        <v>15.1</v>
      </c>
      <c r="E891" s="174">
        <f t="shared" si="40"/>
        <v>20.5</v>
      </c>
      <c r="F891" s="175" t="s">
        <v>34</v>
      </c>
      <c r="G891" s="177">
        <v>2.7</v>
      </c>
      <c r="H891" s="143" t="s">
        <v>31</v>
      </c>
      <c r="I891" s="150"/>
      <c r="J891" s="150" t="s">
        <v>33</v>
      </c>
      <c r="K891" s="150"/>
      <c r="L891" s="144"/>
    </row>
    <row r="892" spans="1:12" ht="12.75" hidden="1">
      <c r="A892" s="176" t="s">
        <v>522</v>
      </c>
      <c r="B892" s="140">
        <f t="shared" si="39"/>
      </c>
      <c r="C892" s="143" t="s">
        <v>30</v>
      </c>
      <c r="D892" s="177">
        <v>15</v>
      </c>
      <c r="E892" s="174">
        <f t="shared" si="40"/>
        <v>17</v>
      </c>
      <c r="F892" s="175" t="s">
        <v>34</v>
      </c>
      <c r="G892" s="177">
        <v>1</v>
      </c>
      <c r="H892" s="143" t="s">
        <v>31</v>
      </c>
      <c r="I892" s="150"/>
      <c r="J892" s="150" t="s">
        <v>33</v>
      </c>
      <c r="K892" s="150"/>
      <c r="L892" s="144"/>
    </row>
    <row r="893" spans="1:12" ht="12.75" hidden="1">
      <c r="A893" s="176" t="s">
        <v>532</v>
      </c>
      <c r="B893" s="140">
        <f t="shared" si="39"/>
      </c>
      <c r="C893" s="143" t="s">
        <v>30</v>
      </c>
      <c r="D893" s="177">
        <v>15</v>
      </c>
      <c r="E893" s="174">
        <f t="shared" si="40"/>
        <v>21</v>
      </c>
      <c r="F893" s="175" t="s">
        <v>34</v>
      </c>
      <c r="G893" s="177">
        <v>3</v>
      </c>
      <c r="H893" s="143" t="s">
        <v>31</v>
      </c>
      <c r="I893" s="150"/>
      <c r="J893" s="150" t="s">
        <v>33</v>
      </c>
      <c r="K893" s="150"/>
      <c r="L893" s="144"/>
    </row>
    <row r="894" spans="1:12" ht="12.75" hidden="1">
      <c r="A894" s="176" t="s">
        <v>540</v>
      </c>
      <c r="B894" s="140">
        <f t="shared" si="39"/>
      </c>
      <c r="C894" s="143" t="s">
        <v>30</v>
      </c>
      <c r="D894" s="177">
        <v>15</v>
      </c>
      <c r="E894" s="174">
        <f t="shared" si="40"/>
        <v>19</v>
      </c>
      <c r="F894" s="175" t="s">
        <v>34</v>
      </c>
      <c r="G894" s="177">
        <v>2</v>
      </c>
      <c r="H894" s="143" t="s">
        <v>31</v>
      </c>
      <c r="I894" s="150"/>
      <c r="J894" s="150" t="s">
        <v>33</v>
      </c>
      <c r="K894" s="150"/>
      <c r="L894" s="144"/>
    </row>
    <row r="895" spans="1:12" ht="12.75" hidden="1">
      <c r="A895" s="176" t="s">
        <v>566</v>
      </c>
      <c r="B895" s="140">
        <f t="shared" si="39"/>
      </c>
      <c r="C895" s="143" t="s">
        <v>30</v>
      </c>
      <c r="D895" s="177">
        <v>15</v>
      </c>
      <c r="E895" s="174">
        <f t="shared" si="40"/>
        <v>20</v>
      </c>
      <c r="F895" s="175" t="s">
        <v>34</v>
      </c>
      <c r="G895" s="177">
        <v>2.5</v>
      </c>
      <c r="H895" s="143" t="s">
        <v>31</v>
      </c>
      <c r="I895" s="150"/>
      <c r="J895" s="150" t="s">
        <v>33</v>
      </c>
      <c r="K895" s="150"/>
      <c r="L895" s="144"/>
    </row>
    <row r="896" spans="1:12" ht="12.75" hidden="1">
      <c r="A896" s="176" t="s">
        <v>777</v>
      </c>
      <c r="B896" s="140">
        <f t="shared" si="39"/>
      </c>
      <c r="C896" s="143" t="s">
        <v>30</v>
      </c>
      <c r="D896" s="177">
        <v>15</v>
      </c>
      <c r="E896" s="174">
        <f t="shared" si="40"/>
        <v>18.56</v>
      </c>
      <c r="F896" s="175" t="s">
        <v>34</v>
      </c>
      <c r="G896" s="177">
        <v>1.78</v>
      </c>
      <c r="H896" s="143" t="s">
        <v>31</v>
      </c>
      <c r="I896" s="150"/>
      <c r="J896" s="150" t="s">
        <v>33</v>
      </c>
      <c r="K896" s="150"/>
      <c r="L896" s="144"/>
    </row>
    <row r="897" spans="1:12" ht="12.75" hidden="1">
      <c r="A897" s="172">
        <v>7273</v>
      </c>
      <c r="B897" s="140">
        <f t="shared" si="39"/>
      </c>
      <c r="C897" s="143" t="s">
        <v>30</v>
      </c>
      <c r="D897" s="173">
        <v>14.7</v>
      </c>
      <c r="E897" s="174">
        <f t="shared" si="40"/>
        <v>20.7</v>
      </c>
      <c r="F897" s="175" t="s">
        <v>34</v>
      </c>
      <c r="G897" s="173">
        <v>3</v>
      </c>
      <c r="H897" s="143" t="s">
        <v>31</v>
      </c>
      <c r="I897" s="143"/>
      <c r="J897" s="143" t="s">
        <v>33</v>
      </c>
      <c r="K897" s="143">
        <v>10</v>
      </c>
      <c r="L897" s="144">
        <v>301</v>
      </c>
    </row>
    <row r="898" spans="1:12" ht="12.75" hidden="1">
      <c r="A898" s="176" t="s">
        <v>821</v>
      </c>
      <c r="B898" s="140">
        <f t="shared" si="39"/>
      </c>
      <c r="C898" s="143" t="s">
        <v>30</v>
      </c>
      <c r="D898" s="177">
        <v>14.7</v>
      </c>
      <c r="E898" s="174">
        <f t="shared" si="40"/>
        <v>20.1</v>
      </c>
      <c r="F898" s="175" t="s">
        <v>34</v>
      </c>
      <c r="G898" s="177">
        <v>2.7</v>
      </c>
      <c r="H898" s="143" t="s">
        <v>31</v>
      </c>
      <c r="I898" s="150"/>
      <c r="J898" s="150" t="s">
        <v>33</v>
      </c>
      <c r="K898" s="150"/>
      <c r="L898" s="144"/>
    </row>
    <row r="899" spans="1:12" ht="12.75" hidden="1">
      <c r="A899" s="172">
        <v>9408</v>
      </c>
      <c r="B899" s="140">
        <f t="shared" si="39"/>
      </c>
      <c r="C899" s="143" t="s">
        <v>30</v>
      </c>
      <c r="D899" s="173">
        <v>14.5</v>
      </c>
      <c r="E899" s="174">
        <f t="shared" si="40"/>
        <v>20.06</v>
      </c>
      <c r="F899" s="175" t="s">
        <v>34</v>
      </c>
      <c r="G899" s="173">
        <v>2.78</v>
      </c>
      <c r="H899" s="143" t="s">
        <v>31</v>
      </c>
      <c r="I899" s="150"/>
      <c r="J899" s="150" t="s">
        <v>33</v>
      </c>
      <c r="K899" s="150"/>
      <c r="L899" s="144"/>
    </row>
    <row r="900" spans="1:12" ht="12.75" hidden="1">
      <c r="A900" s="176" t="s">
        <v>510</v>
      </c>
      <c r="B900" s="140">
        <f t="shared" si="39"/>
      </c>
      <c r="C900" s="143" t="s">
        <v>30</v>
      </c>
      <c r="D900" s="177">
        <v>14.5</v>
      </c>
      <c r="E900" s="174">
        <f t="shared" si="40"/>
        <v>17.5</v>
      </c>
      <c r="F900" s="175" t="s">
        <v>34</v>
      </c>
      <c r="G900" s="177">
        <v>1.5</v>
      </c>
      <c r="H900" s="143" t="s">
        <v>31</v>
      </c>
      <c r="I900" s="150"/>
      <c r="J900" s="150" t="s">
        <v>33</v>
      </c>
      <c r="K900" s="150"/>
      <c r="L900" s="144"/>
    </row>
    <row r="901" spans="1:12" ht="12.75" hidden="1">
      <c r="A901" s="176" t="s">
        <v>741</v>
      </c>
      <c r="B901" s="140">
        <f t="shared" si="39"/>
      </c>
      <c r="C901" s="143" t="s">
        <v>30</v>
      </c>
      <c r="D901" s="177">
        <v>14.3</v>
      </c>
      <c r="E901" s="174">
        <f t="shared" si="40"/>
        <v>19.1</v>
      </c>
      <c r="F901" s="175" t="s">
        <v>34</v>
      </c>
      <c r="G901" s="177">
        <v>2.4</v>
      </c>
      <c r="H901" s="143" t="s">
        <v>31</v>
      </c>
      <c r="I901" s="150"/>
      <c r="J901" s="150" t="s">
        <v>33</v>
      </c>
      <c r="K901" s="150"/>
      <c r="L901" s="144"/>
    </row>
    <row r="902" spans="1:12" ht="12.75" hidden="1">
      <c r="A902" s="172">
        <v>2015</v>
      </c>
      <c r="B902" s="140">
        <f t="shared" si="39"/>
      </c>
      <c r="C902" s="143" t="s">
        <v>30</v>
      </c>
      <c r="D902" s="173">
        <v>14</v>
      </c>
      <c r="E902" s="174">
        <f t="shared" si="40"/>
        <v>17.56</v>
      </c>
      <c r="F902" s="175" t="s">
        <v>34</v>
      </c>
      <c r="G902" s="173">
        <v>1.78</v>
      </c>
      <c r="H902" s="143" t="s">
        <v>31</v>
      </c>
      <c r="I902" s="150" t="s">
        <v>49</v>
      </c>
      <c r="J902" s="147" t="s">
        <v>33</v>
      </c>
      <c r="K902" s="150"/>
      <c r="L902" s="144"/>
    </row>
    <row r="903" spans="1:12" ht="12.75" hidden="1">
      <c r="A903" s="172">
        <v>6006</v>
      </c>
      <c r="B903" s="140">
        <f t="shared" si="39"/>
      </c>
      <c r="C903" s="143" t="s">
        <v>30</v>
      </c>
      <c r="D903" s="173">
        <v>14</v>
      </c>
      <c r="E903" s="174">
        <f t="shared" si="40"/>
        <v>18</v>
      </c>
      <c r="F903" s="175" t="s">
        <v>34</v>
      </c>
      <c r="G903" s="173">
        <v>2</v>
      </c>
      <c r="H903" s="143" t="s">
        <v>31</v>
      </c>
      <c r="I903" s="150"/>
      <c r="J903" s="150" t="s">
        <v>33</v>
      </c>
      <c r="K903" s="150">
        <v>100</v>
      </c>
      <c r="L903" s="144">
        <v>7106</v>
      </c>
    </row>
    <row r="904" spans="1:12" ht="12.75" hidden="1">
      <c r="A904" s="172">
        <v>6022</v>
      </c>
      <c r="B904" s="140">
        <f t="shared" si="39"/>
      </c>
      <c r="C904" s="143" t="s">
        <v>30</v>
      </c>
      <c r="D904" s="173">
        <v>14</v>
      </c>
      <c r="E904" s="174">
        <f t="shared" si="40"/>
        <v>17</v>
      </c>
      <c r="F904" s="175" t="s">
        <v>34</v>
      </c>
      <c r="G904" s="173">
        <v>1.5</v>
      </c>
      <c r="H904" s="143" t="s">
        <v>31</v>
      </c>
      <c r="I904" s="150"/>
      <c r="J904" s="150" t="s">
        <v>33</v>
      </c>
      <c r="K904" s="150">
        <v>117</v>
      </c>
      <c r="L904" s="144">
        <v>7090</v>
      </c>
    </row>
    <row r="905" spans="1:12" ht="12.75" hidden="1">
      <c r="A905" s="176" t="s">
        <v>478</v>
      </c>
      <c r="B905" s="140">
        <f t="shared" si="39"/>
      </c>
      <c r="C905" s="143" t="s">
        <v>30</v>
      </c>
      <c r="D905" s="177">
        <v>14</v>
      </c>
      <c r="E905" s="174">
        <f t="shared" si="40"/>
        <v>18</v>
      </c>
      <c r="F905" s="175" t="s">
        <v>34</v>
      </c>
      <c r="G905" s="177">
        <v>2</v>
      </c>
      <c r="H905" s="143" t="s">
        <v>31</v>
      </c>
      <c r="I905" s="150"/>
      <c r="J905" s="150" t="s">
        <v>33</v>
      </c>
      <c r="K905" s="150"/>
      <c r="L905" s="144"/>
    </row>
    <row r="906" spans="1:12" ht="12.75" hidden="1">
      <c r="A906" s="176" t="s">
        <v>632</v>
      </c>
      <c r="B906" s="140">
        <f t="shared" si="39"/>
      </c>
      <c r="C906" s="143" t="s">
        <v>30</v>
      </c>
      <c r="D906" s="177">
        <v>14</v>
      </c>
      <c r="E906" s="174">
        <f t="shared" si="40"/>
        <v>19</v>
      </c>
      <c r="F906" s="175" t="s">
        <v>34</v>
      </c>
      <c r="G906" s="177">
        <v>2.5</v>
      </c>
      <c r="H906" s="143" t="s">
        <v>31</v>
      </c>
      <c r="I906" s="150"/>
      <c r="J906" s="150" t="s">
        <v>33</v>
      </c>
      <c r="K906" s="150"/>
      <c r="L906" s="144"/>
    </row>
    <row r="907" spans="1:12" ht="12.75" hidden="1">
      <c r="A907" s="176" t="s">
        <v>702</v>
      </c>
      <c r="B907" s="140">
        <f t="shared" si="39"/>
      </c>
      <c r="C907" s="143" t="s">
        <v>30</v>
      </c>
      <c r="D907" s="177">
        <v>14</v>
      </c>
      <c r="E907" s="174">
        <f t="shared" si="40"/>
        <v>20</v>
      </c>
      <c r="F907" s="175" t="s">
        <v>34</v>
      </c>
      <c r="G907" s="177">
        <v>3</v>
      </c>
      <c r="H907" s="143" t="s">
        <v>31</v>
      </c>
      <c r="I907" s="150"/>
      <c r="J907" s="150" t="s">
        <v>33</v>
      </c>
      <c r="K907" s="150"/>
      <c r="L907" s="144"/>
    </row>
    <row r="908" spans="1:12" ht="12.75" hidden="1">
      <c r="A908" s="176" t="s">
        <v>803</v>
      </c>
      <c r="B908" s="140">
        <f t="shared" si="39"/>
      </c>
      <c r="C908" s="143" t="s">
        <v>30</v>
      </c>
      <c r="D908" s="177">
        <v>14</v>
      </c>
      <c r="E908" s="174">
        <f t="shared" si="40"/>
        <v>17</v>
      </c>
      <c r="F908" s="175" t="s">
        <v>34</v>
      </c>
      <c r="G908" s="177">
        <v>1.5</v>
      </c>
      <c r="H908" s="143" t="s">
        <v>31</v>
      </c>
      <c r="I908" s="150"/>
      <c r="J908" s="150" t="s">
        <v>33</v>
      </c>
      <c r="K908" s="150"/>
      <c r="L908" s="144"/>
    </row>
    <row r="909" spans="1:12" ht="12.75" hidden="1">
      <c r="A909" s="176" t="s">
        <v>910</v>
      </c>
      <c r="B909" s="140">
        <f t="shared" si="39"/>
      </c>
      <c r="C909" s="143" t="s">
        <v>30</v>
      </c>
      <c r="D909" s="177">
        <v>14</v>
      </c>
      <c r="E909" s="174">
        <f t="shared" si="40"/>
        <v>18.6</v>
      </c>
      <c r="F909" s="175" t="s">
        <v>34</v>
      </c>
      <c r="G909" s="177">
        <v>2.3</v>
      </c>
      <c r="H909" s="143" t="s">
        <v>31</v>
      </c>
      <c r="I909" s="150"/>
      <c r="J909" s="150" t="s">
        <v>33</v>
      </c>
      <c r="K909" s="150"/>
      <c r="L909" s="144"/>
    </row>
    <row r="910" spans="1:12" ht="12.75" hidden="1">
      <c r="A910" s="172">
        <v>2113</v>
      </c>
      <c r="B910" s="140">
        <f t="shared" si="39"/>
      </c>
      <c r="C910" s="143" t="s">
        <v>30</v>
      </c>
      <c r="D910" s="173">
        <v>13.94</v>
      </c>
      <c r="E910" s="174">
        <f t="shared" si="40"/>
        <v>19.18</v>
      </c>
      <c r="F910" s="175" t="s">
        <v>34</v>
      </c>
      <c r="G910" s="173">
        <v>2.62</v>
      </c>
      <c r="H910" s="143" t="s">
        <v>31</v>
      </c>
      <c r="I910" s="143" t="s">
        <v>96</v>
      </c>
      <c r="J910" s="147" t="s">
        <v>33</v>
      </c>
      <c r="K910" s="143"/>
      <c r="L910" s="144"/>
    </row>
    <row r="911" spans="1:12" ht="12.75" hidden="1">
      <c r="A911" s="172">
        <v>2207</v>
      </c>
      <c r="B911" s="140">
        <f t="shared" si="39"/>
      </c>
      <c r="C911" s="143" t="s">
        <v>30</v>
      </c>
      <c r="D911" s="173">
        <v>13.87</v>
      </c>
      <c r="E911" s="174">
        <f t="shared" si="40"/>
        <v>20.93</v>
      </c>
      <c r="F911" s="175" t="s">
        <v>34</v>
      </c>
      <c r="G911" s="173">
        <v>3.53</v>
      </c>
      <c r="H911" s="143" t="s">
        <v>31</v>
      </c>
      <c r="I911" s="147" t="s">
        <v>168</v>
      </c>
      <c r="J911" s="147" t="s">
        <v>33</v>
      </c>
      <c r="K911" s="147"/>
      <c r="L911" s="144"/>
    </row>
    <row r="912" spans="1:12" ht="12.75" hidden="1">
      <c r="A912" s="176" t="s">
        <v>587</v>
      </c>
      <c r="B912" s="140">
        <f t="shared" si="39"/>
      </c>
      <c r="C912" s="143" t="s">
        <v>30</v>
      </c>
      <c r="D912" s="177">
        <v>13.8</v>
      </c>
      <c r="E912" s="174">
        <f t="shared" si="40"/>
        <v>19.200000000000003</v>
      </c>
      <c r="F912" s="175" t="s">
        <v>34</v>
      </c>
      <c r="G912" s="177">
        <v>2.7</v>
      </c>
      <c r="H912" s="143" t="s">
        <v>31</v>
      </c>
      <c r="I912" s="150"/>
      <c r="J912" s="150" t="s">
        <v>33</v>
      </c>
      <c r="K912" s="150"/>
      <c r="L912" s="144"/>
    </row>
    <row r="913" spans="1:12" ht="12.75" hidden="1">
      <c r="A913" s="172">
        <v>2311</v>
      </c>
      <c r="B913" s="140">
        <f t="shared" si="39"/>
      </c>
      <c r="C913" s="143" t="s">
        <v>30</v>
      </c>
      <c r="D913" s="173">
        <v>13.64</v>
      </c>
      <c r="E913" s="174">
        <f t="shared" si="40"/>
        <v>24.3</v>
      </c>
      <c r="F913" s="175" t="s">
        <v>34</v>
      </c>
      <c r="G913" s="173">
        <v>5.33</v>
      </c>
      <c r="H913" s="143" t="s">
        <v>31</v>
      </c>
      <c r="I913" s="143" t="s">
        <v>248</v>
      </c>
      <c r="J913" s="147" t="s">
        <v>33</v>
      </c>
      <c r="K913" s="143"/>
      <c r="L913" s="144"/>
    </row>
    <row r="914" spans="1:12" ht="12.75" hidden="1">
      <c r="A914" s="172">
        <v>3907</v>
      </c>
      <c r="B914" s="140">
        <f t="shared" si="39"/>
      </c>
      <c r="C914" s="143" t="s">
        <v>30</v>
      </c>
      <c r="D914" s="173">
        <v>13.46</v>
      </c>
      <c r="E914" s="174">
        <f t="shared" si="40"/>
        <v>17.62</v>
      </c>
      <c r="F914" s="175" t="s">
        <v>34</v>
      </c>
      <c r="G914" s="173">
        <v>2.08</v>
      </c>
      <c r="H914" s="152" t="s">
        <v>384</v>
      </c>
      <c r="I914" s="143" t="s">
        <v>400</v>
      </c>
      <c r="J914" s="147" t="s">
        <v>33</v>
      </c>
      <c r="K914" s="143"/>
      <c r="L914" s="144"/>
    </row>
    <row r="915" spans="1:12" ht="12.75" hidden="1">
      <c r="A915" s="176" t="s">
        <v>783</v>
      </c>
      <c r="B915" s="140">
        <f t="shared" si="39"/>
      </c>
      <c r="C915" s="143" t="s">
        <v>30</v>
      </c>
      <c r="D915" s="177">
        <v>13.3</v>
      </c>
      <c r="E915" s="174">
        <f t="shared" si="40"/>
        <v>18.1</v>
      </c>
      <c r="F915" s="175" t="s">
        <v>34</v>
      </c>
      <c r="G915" s="177">
        <v>2.4</v>
      </c>
      <c r="H915" s="143" t="s">
        <v>31</v>
      </c>
      <c r="I915" s="150"/>
      <c r="J915" s="150" t="s">
        <v>33</v>
      </c>
      <c r="K915" s="150"/>
      <c r="L915" s="144"/>
    </row>
    <row r="916" spans="1:12" ht="12.75" hidden="1">
      <c r="A916" s="176" t="s">
        <v>815</v>
      </c>
      <c r="B916" s="140">
        <f t="shared" si="39"/>
      </c>
      <c r="C916" s="143" t="s">
        <v>30</v>
      </c>
      <c r="D916" s="177">
        <v>13.3</v>
      </c>
      <c r="E916" s="174">
        <f t="shared" si="40"/>
        <v>19.3</v>
      </c>
      <c r="F916" s="175" t="s">
        <v>34</v>
      </c>
      <c r="G916" s="177">
        <v>3</v>
      </c>
      <c r="H916" s="143" t="s">
        <v>31</v>
      </c>
      <c r="I916" s="150"/>
      <c r="J916" s="150" t="s">
        <v>33</v>
      </c>
      <c r="K916" s="150"/>
      <c r="L916" s="144"/>
    </row>
    <row r="917" spans="1:12" ht="12.75" hidden="1">
      <c r="A917" s="176" t="s">
        <v>516</v>
      </c>
      <c r="B917" s="140">
        <f t="shared" si="39"/>
      </c>
      <c r="C917" s="143" t="s">
        <v>30</v>
      </c>
      <c r="D917" s="177">
        <v>13.1</v>
      </c>
      <c r="E917" s="174">
        <f t="shared" si="40"/>
        <v>18.34</v>
      </c>
      <c r="F917" s="175" t="s">
        <v>34</v>
      </c>
      <c r="G917" s="177">
        <v>2.62</v>
      </c>
      <c r="H917" s="143" t="s">
        <v>31</v>
      </c>
      <c r="I917" s="150"/>
      <c r="J917" s="150" t="s">
        <v>33</v>
      </c>
      <c r="K917" s="150"/>
      <c r="L917" s="144"/>
    </row>
    <row r="918" spans="1:12" ht="12.75" hidden="1">
      <c r="A918" s="176" t="s">
        <v>592</v>
      </c>
      <c r="B918" s="140">
        <f t="shared" si="39"/>
      </c>
      <c r="C918" s="143" t="s">
        <v>30</v>
      </c>
      <c r="D918" s="177">
        <v>13</v>
      </c>
      <c r="E918" s="174">
        <f t="shared" si="40"/>
        <v>20</v>
      </c>
      <c r="F918" s="175" t="s">
        <v>34</v>
      </c>
      <c r="G918" s="177">
        <v>3.5</v>
      </c>
      <c r="H918" s="143" t="s">
        <v>31</v>
      </c>
      <c r="I918" s="150"/>
      <c r="J918" s="150" t="s">
        <v>33</v>
      </c>
      <c r="K918" s="150"/>
      <c r="L918" s="144"/>
    </row>
    <row r="919" spans="1:12" ht="12.75" hidden="1">
      <c r="A919" s="176" t="s">
        <v>727</v>
      </c>
      <c r="B919" s="140">
        <f t="shared" si="39"/>
      </c>
      <c r="C919" s="143" t="s">
        <v>30</v>
      </c>
      <c r="D919" s="177">
        <v>13</v>
      </c>
      <c r="E919" s="174">
        <f t="shared" si="40"/>
        <v>17</v>
      </c>
      <c r="F919" s="175" t="s">
        <v>34</v>
      </c>
      <c r="G919" s="177">
        <v>2</v>
      </c>
      <c r="H919" s="143" t="s">
        <v>31</v>
      </c>
      <c r="I919" s="150"/>
      <c r="J919" s="150" t="s">
        <v>33</v>
      </c>
      <c r="K919" s="150"/>
      <c r="L919" s="144"/>
    </row>
    <row r="920" spans="1:12" ht="12.75" hidden="1">
      <c r="A920" s="176" t="s">
        <v>841</v>
      </c>
      <c r="B920" s="140">
        <f t="shared" si="39"/>
      </c>
      <c r="C920" s="143" t="s">
        <v>30</v>
      </c>
      <c r="D920" s="177">
        <v>13</v>
      </c>
      <c r="E920" s="174">
        <f t="shared" si="40"/>
        <v>23</v>
      </c>
      <c r="F920" s="175" t="s">
        <v>34</v>
      </c>
      <c r="G920" s="177">
        <v>5</v>
      </c>
      <c r="H920" s="143" t="s">
        <v>31</v>
      </c>
      <c r="I920" s="150"/>
      <c r="J920" s="150" t="s">
        <v>33</v>
      </c>
      <c r="K920" s="150"/>
      <c r="L920" s="144"/>
    </row>
    <row r="921" spans="1:12" ht="12.75" hidden="1">
      <c r="A921" s="176" t="s">
        <v>842</v>
      </c>
      <c r="B921" s="140">
        <f t="shared" si="39"/>
      </c>
      <c r="C921" s="143" t="s">
        <v>30</v>
      </c>
      <c r="D921" s="177">
        <v>13</v>
      </c>
      <c r="E921" s="174">
        <f t="shared" si="40"/>
        <v>16</v>
      </c>
      <c r="F921" s="175" t="s">
        <v>34</v>
      </c>
      <c r="G921" s="177">
        <v>1.5</v>
      </c>
      <c r="H921" s="143" t="s">
        <v>31</v>
      </c>
      <c r="I921" s="150"/>
      <c r="J921" s="150" t="s">
        <v>33</v>
      </c>
      <c r="K921" s="150"/>
      <c r="L921" s="144"/>
    </row>
    <row r="922" spans="1:12" ht="12.75" hidden="1">
      <c r="A922" s="176" t="s">
        <v>535</v>
      </c>
      <c r="B922" s="140">
        <f t="shared" si="39"/>
      </c>
      <c r="C922" s="143" t="s">
        <v>30</v>
      </c>
      <c r="D922" s="177">
        <v>12.5</v>
      </c>
      <c r="E922" s="174">
        <f t="shared" si="40"/>
        <v>17.5</v>
      </c>
      <c r="F922" s="175" t="s">
        <v>34</v>
      </c>
      <c r="G922" s="177">
        <v>2.5</v>
      </c>
      <c r="H922" s="143" t="s">
        <v>31</v>
      </c>
      <c r="I922" s="150"/>
      <c r="J922" s="150" t="s">
        <v>33</v>
      </c>
      <c r="K922" s="150"/>
      <c r="L922" s="144"/>
    </row>
    <row r="923" spans="1:12" ht="12.75" hidden="1">
      <c r="A923" s="172">
        <v>2014</v>
      </c>
      <c r="B923" s="140">
        <f t="shared" si="39"/>
      </c>
      <c r="C923" s="143" t="s">
        <v>30</v>
      </c>
      <c r="D923" s="173">
        <v>12.42</v>
      </c>
      <c r="E923" s="174">
        <f t="shared" si="40"/>
        <v>15.98</v>
      </c>
      <c r="F923" s="175" t="s">
        <v>34</v>
      </c>
      <c r="G923" s="173">
        <v>1.78</v>
      </c>
      <c r="H923" s="143" t="s">
        <v>31</v>
      </c>
      <c r="I923" s="150" t="s">
        <v>48</v>
      </c>
      <c r="J923" s="147" t="s">
        <v>33</v>
      </c>
      <c r="K923" s="150"/>
      <c r="L923" s="144"/>
    </row>
    <row r="924" spans="1:12" ht="12.75" hidden="1">
      <c r="A924" s="172">
        <v>2112</v>
      </c>
      <c r="B924" s="140">
        <f t="shared" si="39"/>
      </c>
      <c r="C924" s="143" t="s">
        <v>30</v>
      </c>
      <c r="D924" s="173">
        <v>12.37</v>
      </c>
      <c r="E924" s="174">
        <f t="shared" si="40"/>
        <v>17.61</v>
      </c>
      <c r="F924" s="175" t="s">
        <v>34</v>
      </c>
      <c r="G924" s="173">
        <v>2.62</v>
      </c>
      <c r="H924" s="143" t="s">
        <v>31</v>
      </c>
      <c r="I924" s="143" t="s">
        <v>95</v>
      </c>
      <c r="J924" s="147" t="s">
        <v>33</v>
      </c>
      <c r="K924" s="143"/>
      <c r="L924" s="144"/>
    </row>
    <row r="925" spans="1:12" ht="12.75" hidden="1">
      <c r="A925" s="172">
        <v>2206</v>
      </c>
      <c r="B925" s="140">
        <f t="shared" si="39"/>
      </c>
      <c r="C925" s="143" t="s">
        <v>30</v>
      </c>
      <c r="D925" s="173">
        <v>12.29</v>
      </c>
      <c r="E925" s="174">
        <f t="shared" si="40"/>
        <v>19.349999999999998</v>
      </c>
      <c r="F925" s="175" t="s">
        <v>34</v>
      </c>
      <c r="G925" s="173">
        <v>3.53</v>
      </c>
      <c r="H925" s="143" t="s">
        <v>31</v>
      </c>
      <c r="I925" s="147" t="s">
        <v>167</v>
      </c>
      <c r="J925" s="147" t="s">
        <v>33</v>
      </c>
      <c r="K925" s="147"/>
      <c r="L925" s="144"/>
    </row>
    <row r="926" spans="1:12" ht="12.75" hidden="1">
      <c r="A926" s="172">
        <v>2310</v>
      </c>
      <c r="B926" s="140">
        <f t="shared" si="39"/>
      </c>
      <c r="C926" s="143" t="s">
        <v>30</v>
      </c>
      <c r="D926" s="173">
        <v>12.07</v>
      </c>
      <c r="E926" s="174">
        <f t="shared" si="40"/>
        <v>22.73</v>
      </c>
      <c r="F926" s="175" t="s">
        <v>34</v>
      </c>
      <c r="G926" s="173">
        <v>5.33</v>
      </c>
      <c r="H926" s="143" t="s">
        <v>31</v>
      </c>
      <c r="I926" s="143" t="s">
        <v>247</v>
      </c>
      <c r="J926" s="143" t="s">
        <v>33</v>
      </c>
      <c r="K926" s="143"/>
      <c r="L926" s="144"/>
    </row>
    <row r="927" spans="1:12" ht="12.75" hidden="1">
      <c r="A927" s="172">
        <v>6014</v>
      </c>
      <c r="B927" s="140">
        <f t="shared" si="39"/>
      </c>
      <c r="C927" s="143" t="s">
        <v>30</v>
      </c>
      <c r="D927" s="173">
        <v>12</v>
      </c>
      <c r="E927" s="174">
        <f t="shared" si="40"/>
        <v>15</v>
      </c>
      <c r="F927" s="175" t="s">
        <v>34</v>
      </c>
      <c r="G927" s="173">
        <v>1.5</v>
      </c>
      <c r="H927" s="143" t="s">
        <v>31</v>
      </c>
      <c r="I927" s="150"/>
      <c r="J927" s="150" t="s">
        <v>33</v>
      </c>
      <c r="K927" s="150">
        <v>121</v>
      </c>
      <c r="L927" s="144">
        <v>7092</v>
      </c>
    </row>
    <row r="928" spans="1:12" ht="12.75" hidden="1">
      <c r="A928" s="176" t="s">
        <v>473</v>
      </c>
      <c r="B928" s="140">
        <f aca="true" t="shared" si="41" ref="B928:B991">IF(G928=$D$8,IF(D928&lt;$E$21,IF(I928&lt;&gt;0,1,""),""),"")</f>
      </c>
      <c r="C928" s="143" t="s">
        <v>30</v>
      </c>
      <c r="D928" s="177">
        <v>12</v>
      </c>
      <c r="E928" s="174">
        <f t="shared" si="40"/>
        <v>15</v>
      </c>
      <c r="F928" s="175" t="s">
        <v>34</v>
      </c>
      <c r="G928" s="177">
        <v>1.5</v>
      </c>
      <c r="H928" s="143" t="s">
        <v>31</v>
      </c>
      <c r="I928" s="150"/>
      <c r="J928" s="150" t="s">
        <v>33</v>
      </c>
      <c r="K928" s="150"/>
      <c r="L928" s="144"/>
    </row>
    <row r="929" spans="1:12" ht="12.75" hidden="1">
      <c r="A929" s="176" t="s">
        <v>658</v>
      </c>
      <c r="B929" s="140">
        <f t="shared" si="41"/>
      </c>
      <c r="C929" s="143" t="s">
        <v>30</v>
      </c>
      <c r="D929" s="177">
        <v>12</v>
      </c>
      <c r="E929" s="174">
        <f t="shared" si="40"/>
        <v>14</v>
      </c>
      <c r="F929" s="175" t="s">
        <v>34</v>
      </c>
      <c r="G929" s="177">
        <v>1</v>
      </c>
      <c r="H929" s="143" t="s">
        <v>31</v>
      </c>
      <c r="I929" s="150"/>
      <c r="J929" s="150" t="s">
        <v>33</v>
      </c>
      <c r="K929" s="150"/>
      <c r="L929" s="144"/>
    </row>
    <row r="930" spans="1:12" ht="12.75" hidden="1">
      <c r="A930" s="176" t="s">
        <v>661</v>
      </c>
      <c r="B930" s="140">
        <f t="shared" si="41"/>
      </c>
      <c r="C930" s="143" t="s">
        <v>30</v>
      </c>
      <c r="D930" s="177">
        <v>12</v>
      </c>
      <c r="E930" s="174">
        <f t="shared" si="40"/>
        <v>16</v>
      </c>
      <c r="F930" s="175" t="s">
        <v>34</v>
      </c>
      <c r="G930" s="177">
        <v>2</v>
      </c>
      <c r="H930" s="143" t="s">
        <v>31</v>
      </c>
      <c r="I930" s="150"/>
      <c r="J930" s="150" t="s">
        <v>33</v>
      </c>
      <c r="K930" s="150"/>
      <c r="L930" s="144"/>
    </row>
    <row r="931" spans="1:12" ht="12.75" hidden="1">
      <c r="A931" s="176" t="s">
        <v>797</v>
      </c>
      <c r="B931" s="140">
        <f t="shared" si="41"/>
      </c>
      <c r="C931" s="143" t="s">
        <v>30</v>
      </c>
      <c r="D931" s="177">
        <v>12</v>
      </c>
      <c r="E931" s="174">
        <f t="shared" si="40"/>
        <v>18.4</v>
      </c>
      <c r="F931" s="175" t="s">
        <v>34</v>
      </c>
      <c r="G931" s="177">
        <v>3.2</v>
      </c>
      <c r="H931" s="143" t="s">
        <v>31</v>
      </c>
      <c r="I931" s="150"/>
      <c r="J931" s="150" t="s">
        <v>33</v>
      </c>
      <c r="K931" s="150"/>
      <c r="L931" s="144"/>
    </row>
    <row r="932" spans="1:12" ht="12.75" hidden="1">
      <c r="A932" s="176" t="s">
        <v>894</v>
      </c>
      <c r="B932" s="140">
        <f t="shared" si="41"/>
      </c>
      <c r="C932" s="143" t="s">
        <v>30</v>
      </c>
      <c r="D932" s="177">
        <v>12</v>
      </c>
      <c r="E932" s="174">
        <f t="shared" si="40"/>
        <v>15.4</v>
      </c>
      <c r="F932" s="175" t="s">
        <v>34</v>
      </c>
      <c r="G932" s="177">
        <v>1.7</v>
      </c>
      <c r="H932" s="143" t="s">
        <v>31</v>
      </c>
      <c r="I932" s="150"/>
      <c r="J932" s="150" t="s">
        <v>33</v>
      </c>
      <c r="K932" s="150"/>
      <c r="L932" s="144"/>
    </row>
    <row r="933" spans="1:12" ht="12.75" hidden="1">
      <c r="A933" s="172">
        <v>2906</v>
      </c>
      <c r="B933" s="140">
        <f t="shared" si="41"/>
      </c>
      <c r="C933" s="143" t="s">
        <v>30</v>
      </c>
      <c r="D933" s="173">
        <v>11.89</v>
      </c>
      <c r="E933" s="174">
        <f t="shared" si="40"/>
        <v>15.850000000000001</v>
      </c>
      <c r="F933" s="175" t="s">
        <v>34</v>
      </c>
      <c r="G933" s="173">
        <v>1.98</v>
      </c>
      <c r="H933" s="152" t="s">
        <v>384</v>
      </c>
      <c r="I933" s="143" t="s">
        <v>388</v>
      </c>
      <c r="J933" s="143" t="s">
        <v>33</v>
      </c>
      <c r="K933" s="143"/>
      <c r="L933" s="144"/>
    </row>
    <row r="934" spans="1:12" ht="12.75" hidden="1">
      <c r="A934" s="176" t="s">
        <v>875</v>
      </c>
      <c r="B934" s="140">
        <f t="shared" si="41"/>
      </c>
      <c r="C934" s="143" t="s">
        <v>30</v>
      </c>
      <c r="D934" s="177">
        <v>11.7</v>
      </c>
      <c r="E934" s="174">
        <f t="shared" si="40"/>
        <v>15.7</v>
      </c>
      <c r="F934" s="175" t="s">
        <v>34</v>
      </c>
      <c r="G934" s="177">
        <v>2</v>
      </c>
      <c r="H934" s="143" t="s">
        <v>31</v>
      </c>
      <c r="I934" s="150"/>
      <c r="J934" s="150" t="s">
        <v>33</v>
      </c>
      <c r="K934" s="150"/>
      <c r="L934" s="144"/>
    </row>
    <row r="935" spans="1:12" ht="12.75" hidden="1">
      <c r="A935" s="176" t="s">
        <v>847</v>
      </c>
      <c r="B935" s="140">
        <f t="shared" si="41"/>
      </c>
      <c r="C935" s="143" t="s">
        <v>30</v>
      </c>
      <c r="D935" s="177">
        <v>11.6</v>
      </c>
      <c r="E935" s="174">
        <f t="shared" si="40"/>
        <v>16.4</v>
      </c>
      <c r="F935" s="175" t="s">
        <v>34</v>
      </c>
      <c r="G935" s="177">
        <v>2.4</v>
      </c>
      <c r="H935" s="143" t="s">
        <v>31</v>
      </c>
      <c r="I935" s="150"/>
      <c r="J935" s="150" t="s">
        <v>33</v>
      </c>
      <c r="K935" s="150"/>
      <c r="L935" s="144"/>
    </row>
    <row r="936" spans="1:12" ht="12.75" hidden="1">
      <c r="A936" s="172">
        <v>6015</v>
      </c>
      <c r="B936" s="140">
        <f t="shared" si="41"/>
      </c>
      <c r="C936" s="143" t="s">
        <v>30</v>
      </c>
      <c r="D936" s="173">
        <v>11.5</v>
      </c>
      <c r="E936" s="174">
        <f t="shared" si="40"/>
        <v>14.5</v>
      </c>
      <c r="F936" s="175" t="s">
        <v>34</v>
      </c>
      <c r="G936" s="173">
        <v>1.5</v>
      </c>
      <c r="H936" s="143" t="s">
        <v>31</v>
      </c>
      <c r="I936" s="150"/>
      <c r="J936" s="150" t="s">
        <v>33</v>
      </c>
      <c r="K936" s="150">
        <v>121</v>
      </c>
      <c r="L936" s="144">
        <v>7093</v>
      </c>
    </row>
    <row r="937" spans="1:12" ht="12.75" hidden="1">
      <c r="A937" s="176" t="s">
        <v>474</v>
      </c>
      <c r="B937" s="140">
        <f t="shared" si="41"/>
      </c>
      <c r="C937" s="143" t="s">
        <v>30</v>
      </c>
      <c r="D937" s="177">
        <v>11.5</v>
      </c>
      <c r="E937" s="174">
        <f t="shared" si="40"/>
        <v>14.5</v>
      </c>
      <c r="F937" s="175" t="s">
        <v>34</v>
      </c>
      <c r="G937" s="177">
        <v>1.5</v>
      </c>
      <c r="H937" s="143" t="s">
        <v>31</v>
      </c>
      <c r="I937" s="150"/>
      <c r="J937" s="150" t="s">
        <v>33</v>
      </c>
      <c r="K937" s="150"/>
      <c r="L937" s="144"/>
    </row>
    <row r="938" spans="1:12" ht="12.75" hidden="1">
      <c r="A938" s="176" t="s">
        <v>706</v>
      </c>
      <c r="B938" s="140">
        <f t="shared" si="41"/>
      </c>
      <c r="C938" s="143" t="s">
        <v>30</v>
      </c>
      <c r="D938" s="177">
        <v>11.5</v>
      </c>
      <c r="E938" s="174">
        <f t="shared" si="40"/>
        <v>18.5</v>
      </c>
      <c r="F938" s="175" t="s">
        <v>34</v>
      </c>
      <c r="G938" s="177">
        <v>3.5</v>
      </c>
      <c r="H938" s="143" t="s">
        <v>31</v>
      </c>
      <c r="I938" s="150"/>
      <c r="J938" s="150" t="s">
        <v>33</v>
      </c>
      <c r="K938" s="150"/>
      <c r="L938" s="144"/>
    </row>
    <row r="939" spans="1:12" ht="12.75" hidden="1">
      <c r="A939" s="176" t="s">
        <v>739</v>
      </c>
      <c r="B939" s="140">
        <f t="shared" si="41"/>
      </c>
      <c r="C939" s="143" t="s">
        <v>30</v>
      </c>
      <c r="D939" s="177">
        <v>11.5</v>
      </c>
      <c r="E939" s="174">
        <f t="shared" si="40"/>
        <v>17.5</v>
      </c>
      <c r="F939" s="175" t="s">
        <v>34</v>
      </c>
      <c r="G939" s="177">
        <v>3</v>
      </c>
      <c r="H939" s="143" t="s">
        <v>31</v>
      </c>
      <c r="I939" s="150"/>
      <c r="J939" s="150" t="s">
        <v>33</v>
      </c>
      <c r="K939" s="150"/>
      <c r="L939" s="144"/>
    </row>
    <row r="940" spans="1:12" ht="12.75" hidden="1">
      <c r="A940" s="176" t="s">
        <v>849</v>
      </c>
      <c r="B940" s="140">
        <f t="shared" si="41"/>
      </c>
      <c r="C940" s="143" t="s">
        <v>30</v>
      </c>
      <c r="D940" s="177">
        <v>11.5</v>
      </c>
      <c r="E940" s="174">
        <f t="shared" si="40"/>
        <v>16.9</v>
      </c>
      <c r="F940" s="175" t="s">
        <v>34</v>
      </c>
      <c r="G940" s="177">
        <v>2.7</v>
      </c>
      <c r="H940" s="143" t="s">
        <v>31</v>
      </c>
      <c r="I940" s="150"/>
      <c r="J940" s="150" t="s">
        <v>33</v>
      </c>
      <c r="K940" s="150"/>
      <c r="L940" s="144"/>
    </row>
    <row r="941" spans="1:12" ht="12.75" hidden="1">
      <c r="A941" s="176" t="s">
        <v>729</v>
      </c>
      <c r="B941" s="140">
        <f t="shared" si="41"/>
      </c>
      <c r="C941" s="143" t="s">
        <v>30</v>
      </c>
      <c r="D941" s="177">
        <v>11.4</v>
      </c>
      <c r="E941" s="174">
        <f t="shared" si="40"/>
        <v>16</v>
      </c>
      <c r="F941" s="175" t="s">
        <v>34</v>
      </c>
      <c r="G941" s="177">
        <v>2.3</v>
      </c>
      <c r="H941" s="143" t="s">
        <v>31</v>
      </c>
      <c r="I941" s="150"/>
      <c r="J941" s="150" t="s">
        <v>33</v>
      </c>
      <c r="K941" s="150"/>
      <c r="L941" s="144"/>
    </row>
    <row r="942" spans="1:12" ht="12.75" hidden="1">
      <c r="A942" s="176" t="s">
        <v>723</v>
      </c>
      <c r="B942" s="140">
        <f t="shared" si="41"/>
      </c>
      <c r="C942" s="143" t="s">
        <v>30</v>
      </c>
      <c r="D942" s="177">
        <v>11.3</v>
      </c>
      <c r="E942" s="174">
        <f aca="true" t="shared" si="42" ref="E942:E1005">D942+(G942*2)</f>
        <v>15.3</v>
      </c>
      <c r="F942" s="175" t="s">
        <v>34</v>
      </c>
      <c r="G942" s="177">
        <v>2</v>
      </c>
      <c r="H942" s="143" t="s">
        <v>31</v>
      </c>
      <c r="I942" s="150"/>
      <c r="J942" s="150" t="s">
        <v>33</v>
      </c>
      <c r="K942" s="150"/>
      <c r="L942" s="144"/>
    </row>
    <row r="943" spans="1:12" ht="12.75" hidden="1">
      <c r="A943" s="176" t="s">
        <v>585</v>
      </c>
      <c r="B943" s="140">
        <f t="shared" si="41"/>
      </c>
      <c r="C943" s="143" t="s">
        <v>30</v>
      </c>
      <c r="D943" s="177">
        <v>11.2</v>
      </c>
      <c r="E943" s="174">
        <f t="shared" si="42"/>
        <v>16.2</v>
      </c>
      <c r="F943" s="175" t="s">
        <v>34</v>
      </c>
      <c r="G943" s="177">
        <v>2.5</v>
      </c>
      <c r="H943" s="143" t="s">
        <v>31</v>
      </c>
      <c r="I943" s="150"/>
      <c r="J943" s="150" t="s">
        <v>33</v>
      </c>
      <c r="K943" s="150"/>
      <c r="L943" s="144"/>
    </row>
    <row r="944" spans="1:12" ht="12.75" hidden="1">
      <c r="A944" s="172">
        <v>6020</v>
      </c>
      <c r="B944" s="140">
        <f t="shared" si="41"/>
      </c>
      <c r="C944" s="143" t="s">
        <v>30</v>
      </c>
      <c r="D944" s="173">
        <v>11</v>
      </c>
      <c r="E944" s="174">
        <f t="shared" si="42"/>
        <v>15</v>
      </c>
      <c r="F944" s="175" t="s">
        <v>34</v>
      </c>
      <c r="G944" s="173">
        <v>2</v>
      </c>
      <c r="H944" s="143" t="s">
        <v>31</v>
      </c>
      <c r="I944" s="150"/>
      <c r="J944" s="150" t="s">
        <v>33</v>
      </c>
      <c r="K944" s="150">
        <v>49</v>
      </c>
      <c r="L944" s="144">
        <v>7056</v>
      </c>
    </row>
    <row r="945" spans="1:12" ht="12.75" hidden="1">
      <c r="A945" s="176" t="s">
        <v>450</v>
      </c>
      <c r="B945" s="140">
        <f t="shared" si="41"/>
      </c>
      <c r="C945" s="143" t="s">
        <v>30</v>
      </c>
      <c r="D945" s="177">
        <v>11</v>
      </c>
      <c r="E945" s="174">
        <f t="shared" si="42"/>
        <v>17</v>
      </c>
      <c r="F945" s="175" t="s">
        <v>34</v>
      </c>
      <c r="G945" s="177">
        <v>3</v>
      </c>
      <c r="H945" s="143" t="s">
        <v>31</v>
      </c>
      <c r="I945" s="150"/>
      <c r="J945" s="150" t="s">
        <v>33</v>
      </c>
      <c r="K945" s="150"/>
      <c r="L945" s="144"/>
    </row>
    <row r="946" spans="1:12" ht="12.75" hidden="1">
      <c r="A946" s="176" t="s">
        <v>713</v>
      </c>
      <c r="B946" s="140">
        <f t="shared" si="41"/>
      </c>
      <c r="C946" s="143" t="s">
        <v>30</v>
      </c>
      <c r="D946" s="177">
        <v>11</v>
      </c>
      <c r="E946" s="174">
        <f t="shared" si="42"/>
        <v>15</v>
      </c>
      <c r="F946" s="175" t="s">
        <v>34</v>
      </c>
      <c r="G946" s="177">
        <v>2</v>
      </c>
      <c r="H946" s="143" t="s">
        <v>31</v>
      </c>
      <c r="I946" s="150"/>
      <c r="J946" s="150" t="s">
        <v>33</v>
      </c>
      <c r="K946" s="150"/>
      <c r="L946" s="144"/>
    </row>
    <row r="947" spans="1:12" ht="12.75" hidden="1">
      <c r="A947" s="176" t="s">
        <v>720</v>
      </c>
      <c r="B947" s="140">
        <f t="shared" si="41"/>
      </c>
      <c r="C947" s="143" t="s">
        <v>30</v>
      </c>
      <c r="D947" s="177">
        <v>11</v>
      </c>
      <c r="E947" s="174">
        <f t="shared" si="42"/>
        <v>17.8</v>
      </c>
      <c r="F947" s="175" t="s">
        <v>34</v>
      </c>
      <c r="G947" s="177">
        <v>3.4</v>
      </c>
      <c r="H947" s="143" t="s">
        <v>31</v>
      </c>
      <c r="I947" s="150"/>
      <c r="J947" s="150" t="s">
        <v>33</v>
      </c>
      <c r="K947" s="150"/>
      <c r="L947" s="144"/>
    </row>
    <row r="948" spans="1:12" ht="12.75" hidden="1">
      <c r="A948" s="176" t="s">
        <v>751</v>
      </c>
      <c r="B948" s="140">
        <f t="shared" si="41"/>
      </c>
      <c r="C948" s="143" t="s">
        <v>30</v>
      </c>
      <c r="D948" s="177">
        <v>11</v>
      </c>
      <c r="E948" s="174">
        <f t="shared" si="42"/>
        <v>20</v>
      </c>
      <c r="F948" s="175" t="s">
        <v>34</v>
      </c>
      <c r="G948" s="177">
        <v>4.5</v>
      </c>
      <c r="H948" s="143" t="s">
        <v>31</v>
      </c>
      <c r="I948" s="150"/>
      <c r="J948" s="150" t="s">
        <v>33</v>
      </c>
      <c r="K948" s="150"/>
      <c r="L948" s="144"/>
    </row>
    <row r="949" spans="1:12" ht="12.75" hidden="1">
      <c r="A949" s="172">
        <v>5090</v>
      </c>
      <c r="B949" s="140">
        <f t="shared" si="41"/>
      </c>
      <c r="C949" s="143" t="s">
        <v>30</v>
      </c>
      <c r="D949" s="173">
        <v>10.9</v>
      </c>
      <c r="E949" s="174">
        <f t="shared" si="42"/>
        <v>16.9</v>
      </c>
      <c r="F949" s="175" t="s">
        <v>34</v>
      </c>
      <c r="G949" s="173">
        <v>3</v>
      </c>
      <c r="H949" s="143" t="s">
        <v>31</v>
      </c>
      <c r="I949" s="150" t="s">
        <v>406</v>
      </c>
      <c r="J949" s="150" t="s">
        <v>33</v>
      </c>
      <c r="K949" s="150">
        <v>81</v>
      </c>
      <c r="L949" s="144">
        <v>7021</v>
      </c>
    </row>
    <row r="950" spans="1:12" ht="12.75" hidden="1">
      <c r="A950" s="172">
        <v>2013</v>
      </c>
      <c r="B950" s="140">
        <f t="shared" si="41"/>
      </c>
      <c r="C950" s="143" t="s">
        <v>30</v>
      </c>
      <c r="D950" s="173">
        <v>10.82</v>
      </c>
      <c r="E950" s="174">
        <f t="shared" si="42"/>
        <v>14.38</v>
      </c>
      <c r="F950" s="175" t="s">
        <v>34</v>
      </c>
      <c r="G950" s="173">
        <v>1.78</v>
      </c>
      <c r="H950" s="143" t="s">
        <v>31</v>
      </c>
      <c r="I950" s="150" t="s">
        <v>47</v>
      </c>
      <c r="J950" s="143" t="s">
        <v>33</v>
      </c>
      <c r="K950" s="150"/>
      <c r="L950" s="144"/>
    </row>
    <row r="951" spans="1:12" ht="12.75" hidden="1">
      <c r="A951" s="172">
        <v>2111</v>
      </c>
      <c r="B951" s="140">
        <f t="shared" si="41"/>
      </c>
      <c r="C951" s="143" t="s">
        <v>30</v>
      </c>
      <c r="D951" s="173">
        <v>10.77</v>
      </c>
      <c r="E951" s="174">
        <f t="shared" si="42"/>
        <v>16.009999999999998</v>
      </c>
      <c r="F951" s="175" t="s">
        <v>34</v>
      </c>
      <c r="G951" s="173">
        <v>2.62</v>
      </c>
      <c r="H951" s="143" t="s">
        <v>31</v>
      </c>
      <c r="I951" s="143" t="s">
        <v>94</v>
      </c>
      <c r="J951" s="143" t="s">
        <v>33</v>
      </c>
      <c r="K951" s="143"/>
      <c r="L951" s="144"/>
    </row>
    <row r="952" spans="1:12" ht="12.75" hidden="1">
      <c r="A952" s="172">
        <v>2205</v>
      </c>
      <c r="B952" s="140">
        <f t="shared" si="41"/>
      </c>
      <c r="C952" s="143" t="s">
        <v>30</v>
      </c>
      <c r="D952" s="173">
        <v>10.69</v>
      </c>
      <c r="E952" s="174">
        <f t="shared" si="42"/>
        <v>17.75</v>
      </c>
      <c r="F952" s="175" t="s">
        <v>34</v>
      </c>
      <c r="G952" s="173">
        <v>3.53</v>
      </c>
      <c r="H952" s="143" t="s">
        <v>31</v>
      </c>
      <c r="I952" s="147" t="s">
        <v>166</v>
      </c>
      <c r="J952" s="143" t="s">
        <v>33</v>
      </c>
      <c r="K952" s="147"/>
      <c r="L952" s="144"/>
    </row>
    <row r="953" spans="1:12" ht="12.75" hidden="1">
      <c r="A953" s="172">
        <v>3905</v>
      </c>
      <c r="B953" s="140">
        <f t="shared" si="41"/>
      </c>
      <c r="C953" s="143" t="s">
        <v>30</v>
      </c>
      <c r="D953" s="173">
        <v>10.52</v>
      </c>
      <c r="E953" s="174">
        <f t="shared" si="42"/>
        <v>14.18</v>
      </c>
      <c r="F953" s="175" t="s">
        <v>34</v>
      </c>
      <c r="G953" s="173">
        <v>1.83</v>
      </c>
      <c r="H953" s="152" t="s">
        <v>384</v>
      </c>
      <c r="I953" s="143" t="s">
        <v>399</v>
      </c>
      <c r="J953" s="143" t="s">
        <v>33</v>
      </c>
      <c r="K953" s="143"/>
      <c r="L953" s="144"/>
    </row>
    <row r="954" spans="1:12" ht="12.75" hidden="1">
      <c r="A954" s="176" t="s">
        <v>517</v>
      </c>
      <c r="B954" s="140">
        <f t="shared" si="41"/>
      </c>
      <c r="C954" s="143" t="s">
        <v>30</v>
      </c>
      <c r="D954" s="177">
        <v>10.5</v>
      </c>
      <c r="E954" s="174">
        <f t="shared" si="42"/>
        <v>15.9</v>
      </c>
      <c r="F954" s="175" t="s">
        <v>34</v>
      </c>
      <c r="G954" s="177">
        <v>2.7</v>
      </c>
      <c r="H954" s="143" t="s">
        <v>31</v>
      </c>
      <c r="I954" s="150"/>
      <c r="J954" s="150" t="s">
        <v>33</v>
      </c>
      <c r="K954" s="150"/>
      <c r="L954" s="144"/>
    </row>
    <row r="955" spans="1:12" ht="12.75" hidden="1">
      <c r="A955" s="176" t="s">
        <v>527</v>
      </c>
      <c r="B955" s="140">
        <f t="shared" si="41"/>
      </c>
      <c r="C955" s="143" t="s">
        <v>30</v>
      </c>
      <c r="D955" s="177">
        <v>10.5</v>
      </c>
      <c r="E955" s="174">
        <f t="shared" si="42"/>
        <v>14.5</v>
      </c>
      <c r="F955" s="175" t="s">
        <v>34</v>
      </c>
      <c r="G955" s="177">
        <v>2</v>
      </c>
      <c r="H955" s="143" t="s">
        <v>31</v>
      </c>
      <c r="I955" s="150"/>
      <c r="J955" s="150" t="s">
        <v>33</v>
      </c>
      <c r="K955" s="150"/>
      <c r="L955" s="144"/>
    </row>
    <row r="956" spans="1:12" ht="12.75" hidden="1">
      <c r="A956" s="176" t="s">
        <v>780</v>
      </c>
      <c r="B956" s="140">
        <f t="shared" si="41"/>
      </c>
      <c r="C956" s="143" t="s">
        <v>30</v>
      </c>
      <c r="D956" s="177">
        <v>10.5</v>
      </c>
      <c r="E956" s="174">
        <f t="shared" si="42"/>
        <v>13.1</v>
      </c>
      <c r="F956" s="175" t="s">
        <v>34</v>
      </c>
      <c r="G956" s="177">
        <v>1.3</v>
      </c>
      <c r="H956" s="143" t="s">
        <v>31</v>
      </c>
      <c r="I956" s="150"/>
      <c r="J956" s="150" t="s">
        <v>33</v>
      </c>
      <c r="K956" s="150"/>
      <c r="L956" s="144"/>
    </row>
    <row r="957" spans="1:12" ht="12.75" hidden="1">
      <c r="A957" s="172">
        <v>2309</v>
      </c>
      <c r="B957" s="140">
        <f t="shared" si="41"/>
      </c>
      <c r="C957" s="143" t="s">
        <v>30</v>
      </c>
      <c r="D957" s="173">
        <v>10.46</v>
      </c>
      <c r="E957" s="174">
        <f t="shared" si="42"/>
        <v>21.12</v>
      </c>
      <c r="F957" s="175" t="s">
        <v>34</v>
      </c>
      <c r="G957" s="173">
        <v>5.33</v>
      </c>
      <c r="H957" s="143" t="s">
        <v>31</v>
      </c>
      <c r="I957" s="143" t="s">
        <v>246</v>
      </c>
      <c r="J957" s="143" t="s">
        <v>33</v>
      </c>
      <c r="K957" s="143"/>
      <c r="L957" s="144"/>
    </row>
    <row r="958" spans="1:12" ht="12.75" hidden="1">
      <c r="A958" s="172">
        <v>7340</v>
      </c>
      <c r="B958" s="140">
        <f t="shared" si="41"/>
      </c>
      <c r="C958" s="143" t="s">
        <v>30</v>
      </c>
      <c r="D958" s="173">
        <v>10.3</v>
      </c>
      <c r="E958" s="174">
        <f t="shared" si="42"/>
        <v>15.100000000000001</v>
      </c>
      <c r="F958" s="175" t="s">
        <v>34</v>
      </c>
      <c r="G958" s="173">
        <v>2.4</v>
      </c>
      <c r="H958" s="143" t="s">
        <v>31</v>
      </c>
      <c r="I958" s="143"/>
      <c r="J958" s="143" t="s">
        <v>33</v>
      </c>
      <c r="K958" s="143" t="s">
        <v>426</v>
      </c>
      <c r="L958" s="144">
        <v>7209</v>
      </c>
    </row>
    <row r="959" spans="1:12" ht="12.75" hidden="1">
      <c r="A959" s="176" t="s">
        <v>520</v>
      </c>
      <c r="B959" s="140">
        <f t="shared" si="41"/>
      </c>
      <c r="C959" s="143" t="s">
        <v>30</v>
      </c>
      <c r="D959" s="177">
        <v>10.3</v>
      </c>
      <c r="E959" s="174">
        <f t="shared" si="42"/>
        <v>15.100000000000001</v>
      </c>
      <c r="F959" s="175" t="s">
        <v>34</v>
      </c>
      <c r="G959" s="177">
        <v>2.4</v>
      </c>
      <c r="H959" s="143" t="s">
        <v>31</v>
      </c>
      <c r="I959" s="150"/>
      <c r="J959" s="150" t="s">
        <v>33</v>
      </c>
      <c r="K959" s="150"/>
      <c r="L959" s="144"/>
    </row>
    <row r="960" spans="1:12" ht="12.75" hidden="1">
      <c r="A960" s="172">
        <v>6109</v>
      </c>
      <c r="B960" s="140">
        <f t="shared" si="41"/>
      </c>
      <c r="C960" s="143" t="s">
        <v>30</v>
      </c>
      <c r="D960" s="173">
        <v>10.2</v>
      </c>
      <c r="E960" s="174">
        <f t="shared" si="42"/>
        <v>15.2</v>
      </c>
      <c r="F960" s="175" t="s">
        <v>34</v>
      </c>
      <c r="G960" s="173">
        <v>2.5</v>
      </c>
      <c r="H960" s="143" t="s">
        <v>31</v>
      </c>
      <c r="I960" s="150"/>
      <c r="J960" s="150" t="s">
        <v>33</v>
      </c>
      <c r="K960" s="150"/>
      <c r="L960" s="144"/>
    </row>
    <row r="961" spans="1:12" ht="102" hidden="1">
      <c r="A961" s="195">
        <v>9724</v>
      </c>
      <c r="B961" s="140">
        <f t="shared" si="41"/>
      </c>
      <c r="C961" s="196" t="s">
        <v>30</v>
      </c>
      <c r="D961" s="197">
        <v>10.2</v>
      </c>
      <c r="E961" s="198">
        <f t="shared" si="42"/>
        <v>16.2</v>
      </c>
      <c r="F961" s="199"/>
      <c r="G961" s="197">
        <v>3</v>
      </c>
      <c r="H961" s="196" t="s">
        <v>31</v>
      </c>
      <c r="I961" s="158"/>
      <c r="J961" s="158" t="s">
        <v>33</v>
      </c>
      <c r="K961" s="158" t="s">
        <v>418</v>
      </c>
      <c r="L961" s="144"/>
    </row>
    <row r="962" spans="1:12" ht="12.75" hidden="1">
      <c r="A962" s="176" t="s">
        <v>536</v>
      </c>
      <c r="B962" s="140">
        <f t="shared" si="41"/>
      </c>
      <c r="C962" s="143" t="s">
        <v>30</v>
      </c>
      <c r="D962" s="177">
        <v>10</v>
      </c>
      <c r="E962" s="174">
        <f t="shared" si="42"/>
        <v>14</v>
      </c>
      <c r="F962" s="175" t="s">
        <v>34</v>
      </c>
      <c r="G962" s="177">
        <v>2</v>
      </c>
      <c r="H962" s="143" t="s">
        <v>31</v>
      </c>
      <c r="I962" s="150"/>
      <c r="J962" s="150" t="s">
        <v>33</v>
      </c>
      <c r="K962" s="150"/>
      <c r="L962" s="144"/>
    </row>
    <row r="963" spans="1:12" ht="12.75" hidden="1">
      <c r="A963" s="176" t="s">
        <v>660</v>
      </c>
      <c r="B963" s="140">
        <f t="shared" si="41"/>
      </c>
      <c r="C963" s="143" t="s">
        <v>30</v>
      </c>
      <c r="D963" s="177">
        <v>10</v>
      </c>
      <c r="E963" s="174">
        <f t="shared" si="42"/>
        <v>15.24</v>
      </c>
      <c r="F963" s="175" t="s">
        <v>34</v>
      </c>
      <c r="G963" s="177">
        <v>2.62</v>
      </c>
      <c r="H963" s="143" t="s">
        <v>31</v>
      </c>
      <c r="I963" s="150"/>
      <c r="J963" s="150" t="s">
        <v>33</v>
      </c>
      <c r="K963" s="150"/>
      <c r="L963" s="144"/>
    </row>
    <row r="964" spans="1:12" ht="12.75" hidden="1">
      <c r="A964" s="176" t="s">
        <v>747</v>
      </c>
      <c r="B964" s="140">
        <f t="shared" si="41"/>
      </c>
      <c r="C964" s="143" t="s">
        <v>30</v>
      </c>
      <c r="D964" s="177">
        <v>10</v>
      </c>
      <c r="E964" s="174">
        <f t="shared" si="42"/>
        <v>16</v>
      </c>
      <c r="F964" s="175" t="s">
        <v>34</v>
      </c>
      <c r="G964" s="177">
        <v>3</v>
      </c>
      <c r="H964" s="143" t="s">
        <v>31</v>
      </c>
      <c r="I964" s="150"/>
      <c r="J964" s="150" t="s">
        <v>33</v>
      </c>
      <c r="K964" s="150"/>
      <c r="L964" s="144"/>
    </row>
    <row r="965" spans="1:12" ht="12.75" hidden="1">
      <c r="A965" s="176" t="s">
        <v>767</v>
      </c>
      <c r="B965" s="140">
        <f t="shared" si="41"/>
      </c>
      <c r="C965" s="143" t="s">
        <v>30</v>
      </c>
      <c r="D965" s="177">
        <v>10</v>
      </c>
      <c r="E965" s="174">
        <f t="shared" si="42"/>
        <v>14.4</v>
      </c>
      <c r="F965" s="175" t="s">
        <v>34</v>
      </c>
      <c r="G965" s="177">
        <v>2.2</v>
      </c>
      <c r="H965" s="143" t="s">
        <v>31</v>
      </c>
      <c r="I965" s="150"/>
      <c r="J965" s="150" t="s">
        <v>33</v>
      </c>
      <c r="K965" s="150"/>
      <c r="L965" s="144"/>
    </row>
    <row r="966" spans="1:12" ht="12.75" hidden="1">
      <c r="A966" s="176" t="s">
        <v>807</v>
      </c>
      <c r="B966" s="140">
        <f t="shared" si="41"/>
      </c>
      <c r="C966" s="143" t="s">
        <v>30</v>
      </c>
      <c r="D966" s="177">
        <v>10</v>
      </c>
      <c r="E966" s="174">
        <f t="shared" si="42"/>
        <v>13</v>
      </c>
      <c r="F966" s="175" t="s">
        <v>34</v>
      </c>
      <c r="G966" s="177">
        <v>1.5</v>
      </c>
      <c r="H966" s="143" t="s">
        <v>31</v>
      </c>
      <c r="I966" s="150"/>
      <c r="J966" s="150" t="s">
        <v>33</v>
      </c>
      <c r="K966" s="150"/>
      <c r="L966" s="144"/>
    </row>
    <row r="967" spans="1:12" ht="12.75" hidden="1">
      <c r="A967" s="176" t="s">
        <v>863</v>
      </c>
      <c r="B967" s="140">
        <f t="shared" si="41"/>
      </c>
      <c r="C967" s="143" t="s">
        <v>30</v>
      </c>
      <c r="D967" s="177">
        <v>10</v>
      </c>
      <c r="E967" s="174">
        <f t="shared" si="42"/>
        <v>15</v>
      </c>
      <c r="F967" s="175" t="s">
        <v>34</v>
      </c>
      <c r="G967" s="177">
        <v>2.5</v>
      </c>
      <c r="H967" s="143" t="s">
        <v>31</v>
      </c>
      <c r="I967" s="150"/>
      <c r="J967" s="150" t="s">
        <v>33</v>
      </c>
      <c r="K967" s="150"/>
      <c r="L967" s="144"/>
    </row>
    <row r="968" spans="1:12" ht="12.75" hidden="1">
      <c r="A968" s="176" t="s">
        <v>521</v>
      </c>
      <c r="B968" s="140">
        <f t="shared" si="41"/>
      </c>
      <c r="C968" s="143" t="s">
        <v>30</v>
      </c>
      <c r="D968" s="177">
        <v>9.6</v>
      </c>
      <c r="E968" s="174">
        <f t="shared" si="42"/>
        <v>17</v>
      </c>
      <c r="F968" s="175" t="s">
        <v>34</v>
      </c>
      <c r="G968" s="177">
        <v>3.7</v>
      </c>
      <c r="H968" s="143" t="s">
        <v>31</v>
      </c>
      <c r="I968" s="150"/>
      <c r="J968" s="150" t="s">
        <v>33</v>
      </c>
      <c r="K968" s="150"/>
      <c r="L968" s="144"/>
    </row>
    <row r="969" spans="1:12" ht="12.75" hidden="1">
      <c r="A969" s="176" t="s">
        <v>549</v>
      </c>
      <c r="B969" s="140">
        <f t="shared" si="41"/>
      </c>
      <c r="C969" s="143" t="s">
        <v>30</v>
      </c>
      <c r="D969" s="177">
        <v>9.6</v>
      </c>
      <c r="E969" s="174">
        <f t="shared" si="42"/>
        <v>14.6</v>
      </c>
      <c r="F969" s="175" t="s">
        <v>34</v>
      </c>
      <c r="G969" s="177">
        <v>2.5</v>
      </c>
      <c r="H969" s="143" t="s">
        <v>31</v>
      </c>
      <c r="I969" s="150"/>
      <c r="J969" s="150" t="s">
        <v>33</v>
      </c>
      <c r="K969" s="150"/>
      <c r="L969" s="144"/>
    </row>
    <row r="970" spans="1:12" ht="12.75" hidden="1">
      <c r="A970" s="176" t="s">
        <v>455</v>
      </c>
      <c r="B970" s="140">
        <f t="shared" si="41"/>
      </c>
      <c r="C970" s="143" t="s">
        <v>30</v>
      </c>
      <c r="D970" s="177">
        <v>9.5</v>
      </c>
      <c r="E970" s="174">
        <f t="shared" si="42"/>
        <v>14.5</v>
      </c>
      <c r="F970" s="175" t="s">
        <v>34</v>
      </c>
      <c r="G970" s="177">
        <v>2.5</v>
      </c>
      <c r="H970" s="143" t="s">
        <v>31</v>
      </c>
      <c r="I970" s="150"/>
      <c r="J970" s="150" t="s">
        <v>33</v>
      </c>
      <c r="K970" s="150"/>
      <c r="L970" s="144"/>
    </row>
    <row r="971" spans="1:12" ht="12.75" hidden="1">
      <c r="A971" s="176" t="s">
        <v>670</v>
      </c>
      <c r="B971" s="140">
        <f t="shared" si="41"/>
      </c>
      <c r="C971" s="143" t="s">
        <v>30</v>
      </c>
      <c r="D971" s="177">
        <v>9.5</v>
      </c>
      <c r="E971" s="174">
        <f t="shared" si="42"/>
        <v>15.5</v>
      </c>
      <c r="F971" s="175" t="s">
        <v>34</v>
      </c>
      <c r="G971" s="177">
        <v>3</v>
      </c>
      <c r="H971" s="143" t="s">
        <v>31</v>
      </c>
      <c r="I971" s="150"/>
      <c r="J971" s="150" t="s">
        <v>33</v>
      </c>
      <c r="K971" s="150"/>
      <c r="L971" s="144"/>
    </row>
    <row r="972" spans="1:12" ht="12.75" hidden="1">
      <c r="A972" s="176" t="s">
        <v>725</v>
      </c>
      <c r="B972" s="140">
        <f t="shared" si="41"/>
      </c>
      <c r="C972" s="143" t="s">
        <v>30</v>
      </c>
      <c r="D972" s="177">
        <v>9.5</v>
      </c>
      <c r="E972" s="174">
        <f t="shared" si="42"/>
        <v>13.5</v>
      </c>
      <c r="F972" s="175" t="s">
        <v>34</v>
      </c>
      <c r="G972" s="177">
        <v>2</v>
      </c>
      <c r="H972" s="143" t="s">
        <v>31</v>
      </c>
      <c r="I972" s="150"/>
      <c r="J972" s="150" t="s">
        <v>33</v>
      </c>
      <c r="K972" s="150"/>
      <c r="L972" s="144"/>
    </row>
    <row r="973" spans="1:12" ht="12.75" hidden="1">
      <c r="A973" s="176" t="s">
        <v>867</v>
      </c>
      <c r="B973" s="140">
        <f t="shared" si="41"/>
      </c>
      <c r="C973" s="143" t="s">
        <v>30</v>
      </c>
      <c r="D973" s="177">
        <v>9.5</v>
      </c>
      <c r="E973" s="174">
        <f t="shared" si="42"/>
        <v>11.5</v>
      </c>
      <c r="F973" s="175" t="s">
        <v>34</v>
      </c>
      <c r="G973" s="177">
        <v>1</v>
      </c>
      <c r="H973" s="143" t="s">
        <v>31</v>
      </c>
      <c r="I973" s="150"/>
      <c r="J973" s="150" t="s">
        <v>33</v>
      </c>
      <c r="K973" s="150"/>
      <c r="L973" s="144"/>
    </row>
    <row r="974" spans="1:12" ht="12.75" hidden="1">
      <c r="A974" s="172">
        <v>2012</v>
      </c>
      <c r="B974" s="140">
        <f t="shared" si="41"/>
      </c>
      <c r="C974" s="143" t="s">
        <v>30</v>
      </c>
      <c r="D974" s="173">
        <v>9.25</v>
      </c>
      <c r="E974" s="174">
        <f t="shared" si="42"/>
        <v>12.81</v>
      </c>
      <c r="F974" s="175" t="s">
        <v>34</v>
      </c>
      <c r="G974" s="173">
        <v>1.78</v>
      </c>
      <c r="H974" s="143" t="s">
        <v>31</v>
      </c>
      <c r="I974" s="150" t="s">
        <v>46</v>
      </c>
      <c r="J974" s="150" t="s">
        <v>33</v>
      </c>
      <c r="K974" s="150"/>
      <c r="L974" s="144"/>
    </row>
    <row r="975" spans="1:12" ht="12.75" hidden="1">
      <c r="A975" s="172">
        <v>2110</v>
      </c>
      <c r="B975" s="140">
        <f t="shared" si="41"/>
      </c>
      <c r="C975" s="143" t="s">
        <v>30</v>
      </c>
      <c r="D975" s="173">
        <v>9.19</v>
      </c>
      <c r="E975" s="174">
        <f t="shared" si="42"/>
        <v>14.43</v>
      </c>
      <c r="F975" s="175" t="s">
        <v>34</v>
      </c>
      <c r="G975" s="173">
        <v>2.62</v>
      </c>
      <c r="H975" s="143" t="s">
        <v>31</v>
      </c>
      <c r="I975" s="143" t="s">
        <v>93</v>
      </c>
      <c r="J975" s="150" t="s">
        <v>33</v>
      </c>
      <c r="K975" s="143"/>
      <c r="L975" s="144"/>
    </row>
    <row r="976" spans="1:12" ht="12.75" hidden="1">
      <c r="A976" s="172">
        <v>2204</v>
      </c>
      <c r="B976" s="140">
        <f t="shared" si="41"/>
      </c>
      <c r="C976" s="143" t="s">
        <v>30</v>
      </c>
      <c r="D976" s="173">
        <v>9.12</v>
      </c>
      <c r="E976" s="174">
        <f t="shared" si="42"/>
        <v>16.18</v>
      </c>
      <c r="F976" s="175" t="s">
        <v>34</v>
      </c>
      <c r="G976" s="173">
        <v>3.53</v>
      </c>
      <c r="H976" s="143" t="s">
        <v>31</v>
      </c>
      <c r="I976" s="147" t="s">
        <v>165</v>
      </c>
      <c r="J976" s="150" t="s">
        <v>33</v>
      </c>
      <c r="K976" s="147"/>
      <c r="L976" s="144"/>
    </row>
    <row r="977" spans="1:12" ht="12.75" hidden="1">
      <c r="A977" s="176" t="s">
        <v>528</v>
      </c>
      <c r="B977" s="140">
        <f t="shared" si="41"/>
      </c>
      <c r="C977" s="143" t="s">
        <v>30</v>
      </c>
      <c r="D977" s="177">
        <v>9.1</v>
      </c>
      <c r="E977" s="174">
        <f t="shared" si="42"/>
        <v>12.3</v>
      </c>
      <c r="F977" s="175" t="s">
        <v>34</v>
      </c>
      <c r="G977" s="177">
        <v>1.6</v>
      </c>
      <c r="H977" s="143" t="s">
        <v>31</v>
      </c>
      <c r="I977" s="150"/>
      <c r="J977" s="150" t="s">
        <v>33</v>
      </c>
      <c r="K977" s="150"/>
      <c r="L977" s="144"/>
    </row>
    <row r="978" spans="1:12" ht="38.25" hidden="1">
      <c r="A978" s="172">
        <v>6011</v>
      </c>
      <c r="B978" s="140">
        <f t="shared" si="41"/>
      </c>
      <c r="C978" s="143" t="s">
        <v>30</v>
      </c>
      <c r="D978" s="173">
        <v>9</v>
      </c>
      <c r="E978" s="174">
        <f t="shared" si="42"/>
        <v>12</v>
      </c>
      <c r="F978" s="175" t="s">
        <v>34</v>
      </c>
      <c r="G978" s="173">
        <v>1.5</v>
      </c>
      <c r="H978" s="143" t="s">
        <v>31</v>
      </c>
      <c r="I978" s="159" t="s">
        <v>416</v>
      </c>
      <c r="J978" s="150" t="s">
        <v>33</v>
      </c>
      <c r="K978" s="159">
        <v>100</v>
      </c>
      <c r="L978" s="144">
        <v>7109</v>
      </c>
    </row>
    <row r="979" spans="1:12" ht="12.75" hidden="1">
      <c r="A979" s="172">
        <v>9771</v>
      </c>
      <c r="B979" s="140">
        <f t="shared" si="41"/>
      </c>
      <c r="C979" s="143" t="s">
        <v>30</v>
      </c>
      <c r="D979" s="173">
        <v>9</v>
      </c>
      <c r="E979" s="173">
        <f t="shared" si="42"/>
        <v>13</v>
      </c>
      <c r="F979" s="173"/>
      <c r="G979" s="173">
        <v>2</v>
      </c>
      <c r="H979" s="143" t="s">
        <v>408</v>
      </c>
      <c r="I979" s="143"/>
      <c r="J979" s="143" t="s">
        <v>33</v>
      </c>
      <c r="K979" s="143" t="s">
        <v>428</v>
      </c>
      <c r="L979" s="144"/>
    </row>
    <row r="980" spans="1:12" ht="12.75" hidden="1">
      <c r="A980" s="176" t="s">
        <v>480</v>
      </c>
      <c r="B980" s="140">
        <f t="shared" si="41"/>
      </c>
      <c r="C980" s="143" t="s">
        <v>30</v>
      </c>
      <c r="D980" s="177">
        <v>9</v>
      </c>
      <c r="E980" s="174">
        <f t="shared" si="42"/>
        <v>12</v>
      </c>
      <c r="F980" s="175" t="s">
        <v>34</v>
      </c>
      <c r="G980" s="177">
        <v>1.5</v>
      </c>
      <c r="H980" s="143" t="s">
        <v>31</v>
      </c>
      <c r="I980" s="150"/>
      <c r="J980" s="150" t="s">
        <v>33</v>
      </c>
      <c r="K980" s="150"/>
      <c r="L980" s="144"/>
    </row>
    <row r="981" spans="1:12" ht="12.75" hidden="1">
      <c r="A981" s="176" t="s">
        <v>519</v>
      </c>
      <c r="B981" s="140">
        <f t="shared" si="41"/>
      </c>
      <c r="C981" s="143" t="s">
        <v>30</v>
      </c>
      <c r="D981" s="177">
        <v>9</v>
      </c>
      <c r="E981" s="174">
        <f t="shared" si="42"/>
        <v>13</v>
      </c>
      <c r="F981" s="175" t="s">
        <v>34</v>
      </c>
      <c r="G981" s="177">
        <v>2</v>
      </c>
      <c r="H981" s="143" t="s">
        <v>31</v>
      </c>
      <c r="I981" s="150"/>
      <c r="J981" s="150" t="s">
        <v>33</v>
      </c>
      <c r="K981" s="150"/>
      <c r="L981" s="144"/>
    </row>
    <row r="982" spans="1:12" ht="12.75" hidden="1">
      <c r="A982" s="176" t="s">
        <v>553</v>
      </c>
      <c r="B982" s="140">
        <f t="shared" si="41"/>
      </c>
      <c r="C982" s="143" t="s">
        <v>30</v>
      </c>
      <c r="D982" s="177">
        <v>9</v>
      </c>
      <c r="E982" s="174">
        <f t="shared" si="42"/>
        <v>15</v>
      </c>
      <c r="F982" s="175" t="s">
        <v>34</v>
      </c>
      <c r="G982" s="177">
        <v>3</v>
      </c>
      <c r="H982" s="143" t="s">
        <v>31</v>
      </c>
      <c r="I982" s="150"/>
      <c r="J982" s="150" t="s">
        <v>33</v>
      </c>
      <c r="K982" s="150"/>
      <c r="L982" s="144"/>
    </row>
    <row r="983" spans="1:12" ht="12.75" hidden="1">
      <c r="A983" s="176" t="s">
        <v>732</v>
      </c>
      <c r="B983" s="140">
        <f t="shared" si="41"/>
      </c>
      <c r="C983" s="143" t="s">
        <v>30</v>
      </c>
      <c r="D983" s="177">
        <v>9</v>
      </c>
      <c r="E983" s="174">
        <f t="shared" si="42"/>
        <v>14</v>
      </c>
      <c r="F983" s="175" t="s">
        <v>34</v>
      </c>
      <c r="G983" s="177">
        <v>2.5</v>
      </c>
      <c r="H983" s="143" t="s">
        <v>31</v>
      </c>
      <c r="I983" s="150"/>
      <c r="J983" s="150" t="s">
        <v>33</v>
      </c>
      <c r="K983" s="150"/>
      <c r="L983" s="144"/>
    </row>
    <row r="984" spans="1:12" ht="12.75" hidden="1">
      <c r="A984" s="172">
        <v>3904</v>
      </c>
      <c r="B984" s="140">
        <f t="shared" si="41"/>
      </c>
      <c r="C984" s="143" t="s">
        <v>30</v>
      </c>
      <c r="D984" s="173">
        <v>8.92</v>
      </c>
      <c r="E984" s="174">
        <f t="shared" si="42"/>
        <v>12.58</v>
      </c>
      <c r="F984" s="175" t="s">
        <v>34</v>
      </c>
      <c r="G984" s="173">
        <v>1.83</v>
      </c>
      <c r="H984" s="152" t="s">
        <v>384</v>
      </c>
      <c r="I984" s="143" t="s">
        <v>398</v>
      </c>
      <c r="J984" s="150" t="s">
        <v>33</v>
      </c>
      <c r="K984" s="143"/>
      <c r="L984" s="144"/>
    </row>
    <row r="985" spans="1:12" ht="12.75" hidden="1">
      <c r="A985" s="176" t="s">
        <v>813</v>
      </c>
      <c r="B985" s="140">
        <f t="shared" si="41"/>
      </c>
      <c r="C985" s="143" t="s">
        <v>30</v>
      </c>
      <c r="D985" s="177">
        <v>8.9</v>
      </c>
      <c r="E985" s="174">
        <f t="shared" si="42"/>
        <v>11.5</v>
      </c>
      <c r="F985" s="175" t="s">
        <v>34</v>
      </c>
      <c r="G985" s="177">
        <v>1.3</v>
      </c>
      <c r="H985" s="143" t="s">
        <v>31</v>
      </c>
      <c r="I985" s="150"/>
      <c r="J985" s="150" t="s">
        <v>33</v>
      </c>
      <c r="K985" s="150"/>
      <c r="L985" s="144"/>
    </row>
    <row r="986" spans="1:12" ht="12.75" hidden="1">
      <c r="A986" s="176" t="s">
        <v>836</v>
      </c>
      <c r="B986" s="140">
        <f t="shared" si="41"/>
      </c>
      <c r="C986" s="143" t="s">
        <v>30</v>
      </c>
      <c r="D986" s="177">
        <v>8.9</v>
      </c>
      <c r="E986" s="174">
        <f t="shared" si="42"/>
        <v>12.7</v>
      </c>
      <c r="F986" s="175" t="s">
        <v>34</v>
      </c>
      <c r="G986" s="177">
        <v>1.9</v>
      </c>
      <c r="H986" s="143" t="s">
        <v>31</v>
      </c>
      <c r="I986" s="150"/>
      <c r="J986" s="150" t="s">
        <v>33</v>
      </c>
      <c r="K986" s="150"/>
      <c r="L986" s="144"/>
    </row>
    <row r="987" spans="1:12" ht="12.75" hidden="1">
      <c r="A987" s="176" t="s">
        <v>548</v>
      </c>
      <c r="B987" s="140">
        <f t="shared" si="41"/>
      </c>
      <c r="C987" s="143" t="s">
        <v>30</v>
      </c>
      <c r="D987" s="177">
        <v>8.73</v>
      </c>
      <c r="E987" s="174">
        <f t="shared" si="42"/>
        <v>12.290000000000001</v>
      </c>
      <c r="F987" s="175" t="s">
        <v>34</v>
      </c>
      <c r="G987" s="177">
        <v>1.78</v>
      </c>
      <c r="H987" s="143" t="s">
        <v>31</v>
      </c>
      <c r="I987" s="150"/>
      <c r="J987" s="150" t="s">
        <v>33</v>
      </c>
      <c r="K987" s="150"/>
      <c r="L987" s="144"/>
    </row>
    <row r="988" spans="1:12" ht="12.75" hidden="1">
      <c r="A988" s="176" t="s">
        <v>719</v>
      </c>
      <c r="B988" s="140">
        <f t="shared" si="41"/>
      </c>
      <c r="C988" s="143" t="s">
        <v>30</v>
      </c>
      <c r="D988" s="177">
        <v>8.3</v>
      </c>
      <c r="E988" s="174">
        <f t="shared" si="42"/>
        <v>13.3</v>
      </c>
      <c r="F988" s="175" t="s">
        <v>34</v>
      </c>
      <c r="G988" s="177">
        <v>2.5</v>
      </c>
      <c r="H988" s="143" t="s">
        <v>31</v>
      </c>
      <c r="I988" s="150"/>
      <c r="J988" s="150" t="s">
        <v>33</v>
      </c>
      <c r="K988" s="150"/>
      <c r="L988" s="144"/>
    </row>
    <row r="989" spans="1:12" ht="12.75" hidden="1">
      <c r="A989" s="176" t="s">
        <v>551</v>
      </c>
      <c r="B989" s="140">
        <f t="shared" si="41"/>
      </c>
      <c r="C989" s="143" t="s">
        <v>30</v>
      </c>
      <c r="D989" s="177">
        <v>8</v>
      </c>
      <c r="E989" s="174">
        <f t="shared" si="42"/>
        <v>10</v>
      </c>
      <c r="F989" s="175" t="s">
        <v>34</v>
      </c>
      <c r="G989" s="177">
        <v>1</v>
      </c>
      <c r="H989" s="143" t="s">
        <v>31</v>
      </c>
      <c r="I989" s="150"/>
      <c r="J989" s="150" t="s">
        <v>33</v>
      </c>
      <c r="K989" s="150"/>
      <c r="L989" s="144"/>
    </row>
    <row r="990" spans="1:12" ht="12.75" hidden="1">
      <c r="A990" s="176" t="s">
        <v>655</v>
      </c>
      <c r="B990" s="140">
        <f t="shared" si="41"/>
      </c>
      <c r="C990" s="143" t="s">
        <v>30</v>
      </c>
      <c r="D990" s="177">
        <v>8</v>
      </c>
      <c r="E990" s="174">
        <f t="shared" si="42"/>
        <v>12</v>
      </c>
      <c r="F990" s="175" t="s">
        <v>34</v>
      </c>
      <c r="G990" s="177">
        <v>2</v>
      </c>
      <c r="H990" s="143" t="s">
        <v>31</v>
      </c>
      <c r="I990" s="150"/>
      <c r="J990" s="150" t="s">
        <v>33</v>
      </c>
      <c r="K990" s="150"/>
      <c r="L990" s="144"/>
    </row>
    <row r="991" spans="1:12" ht="12.75" hidden="1">
      <c r="A991" s="176" t="s">
        <v>735</v>
      </c>
      <c r="B991" s="140">
        <f t="shared" si="41"/>
      </c>
      <c r="C991" s="143" t="s">
        <v>30</v>
      </c>
      <c r="D991" s="177">
        <v>8</v>
      </c>
      <c r="E991" s="174">
        <f t="shared" si="42"/>
        <v>13</v>
      </c>
      <c r="F991" s="175" t="s">
        <v>34</v>
      </c>
      <c r="G991" s="177">
        <v>2.5</v>
      </c>
      <c r="H991" s="143" t="s">
        <v>31</v>
      </c>
      <c r="I991" s="150"/>
      <c r="J991" s="150" t="s">
        <v>33</v>
      </c>
      <c r="K991" s="150"/>
      <c r="L991" s="144"/>
    </row>
    <row r="992" spans="1:12" ht="12.75" hidden="1">
      <c r="A992" s="176" t="s">
        <v>809</v>
      </c>
      <c r="B992" s="140">
        <f aca="true" t="shared" si="43" ref="B992:B1055">IF(G992=$D$8,IF(D992&lt;$E$21,IF(I992&lt;&gt;0,1,""),""),"")</f>
      </c>
      <c r="C992" s="143" t="s">
        <v>30</v>
      </c>
      <c r="D992" s="177">
        <v>8</v>
      </c>
      <c r="E992" s="174">
        <f t="shared" si="42"/>
        <v>11</v>
      </c>
      <c r="F992" s="175" t="s">
        <v>34</v>
      </c>
      <c r="G992" s="177">
        <v>1.5</v>
      </c>
      <c r="H992" s="143" t="s">
        <v>31</v>
      </c>
      <c r="I992" s="150"/>
      <c r="J992" s="150" t="s">
        <v>33</v>
      </c>
      <c r="K992" s="150"/>
      <c r="L992" s="144"/>
    </row>
    <row r="993" spans="1:12" ht="12.75" hidden="1">
      <c r="A993" s="176" t="s">
        <v>866</v>
      </c>
      <c r="B993" s="140">
        <f t="shared" si="43"/>
      </c>
      <c r="C993" s="143" t="s">
        <v>30</v>
      </c>
      <c r="D993" s="177">
        <v>8</v>
      </c>
      <c r="E993" s="174">
        <f t="shared" si="42"/>
        <v>12.8</v>
      </c>
      <c r="F993" s="175" t="s">
        <v>34</v>
      </c>
      <c r="G993" s="177">
        <v>2.4</v>
      </c>
      <c r="H993" s="143" t="s">
        <v>31</v>
      </c>
      <c r="I993" s="150"/>
      <c r="J993" s="150" t="s">
        <v>33</v>
      </c>
      <c r="K993" s="150"/>
      <c r="L993" s="144"/>
    </row>
    <row r="994" spans="1:12" ht="12.75" hidden="1">
      <c r="A994" s="172">
        <v>2011</v>
      </c>
      <c r="B994" s="140">
        <f t="shared" si="43"/>
      </c>
      <c r="C994" s="143" t="s">
        <v>30</v>
      </c>
      <c r="D994" s="173">
        <v>7.65</v>
      </c>
      <c r="E994" s="174">
        <f t="shared" si="42"/>
        <v>11.21</v>
      </c>
      <c r="F994" s="175" t="s">
        <v>34</v>
      </c>
      <c r="G994" s="173">
        <v>1.78</v>
      </c>
      <c r="H994" s="143" t="s">
        <v>31</v>
      </c>
      <c r="I994" s="150" t="s">
        <v>45</v>
      </c>
      <c r="J994" s="150" t="s">
        <v>33</v>
      </c>
      <c r="K994" s="150"/>
      <c r="L994" s="144"/>
    </row>
    <row r="995" spans="1:12" ht="12.75" hidden="1">
      <c r="A995" s="172">
        <v>2903</v>
      </c>
      <c r="B995" s="140">
        <f t="shared" si="43"/>
      </c>
      <c r="C995" s="143" t="s">
        <v>30</v>
      </c>
      <c r="D995" s="173">
        <v>7.65</v>
      </c>
      <c r="E995" s="174">
        <f t="shared" si="42"/>
        <v>10.91</v>
      </c>
      <c r="F995" s="175" t="s">
        <v>34</v>
      </c>
      <c r="G995" s="173">
        <v>1.63</v>
      </c>
      <c r="H995" s="152" t="s">
        <v>384</v>
      </c>
      <c r="I995" s="143" t="s">
        <v>387</v>
      </c>
      <c r="J995" s="150" t="s">
        <v>33</v>
      </c>
      <c r="K995" s="143"/>
      <c r="L995" s="144"/>
    </row>
    <row r="996" spans="1:12" ht="12.75" hidden="1">
      <c r="A996" s="176" t="s">
        <v>564</v>
      </c>
      <c r="B996" s="140">
        <f t="shared" si="43"/>
      </c>
      <c r="C996" s="143" t="s">
        <v>30</v>
      </c>
      <c r="D996" s="177">
        <v>7.6</v>
      </c>
      <c r="E996" s="174">
        <f t="shared" si="42"/>
        <v>12.399999999999999</v>
      </c>
      <c r="F996" s="175" t="s">
        <v>34</v>
      </c>
      <c r="G996" s="177">
        <v>2.4</v>
      </c>
      <c r="H996" s="143" t="s">
        <v>31</v>
      </c>
      <c r="I996" s="150"/>
      <c r="J996" s="150" t="s">
        <v>33</v>
      </c>
      <c r="K996" s="150"/>
      <c r="L996" s="144"/>
    </row>
    <row r="997" spans="1:12" ht="12.75" hidden="1">
      <c r="A997" s="172">
        <v>2109</v>
      </c>
      <c r="B997" s="140">
        <f t="shared" si="43"/>
      </c>
      <c r="C997" s="143" t="s">
        <v>30</v>
      </c>
      <c r="D997" s="173">
        <v>7.59</v>
      </c>
      <c r="E997" s="174">
        <f t="shared" si="42"/>
        <v>12.83</v>
      </c>
      <c r="F997" s="175" t="s">
        <v>34</v>
      </c>
      <c r="G997" s="173">
        <v>2.62</v>
      </c>
      <c r="H997" s="143" t="s">
        <v>31</v>
      </c>
      <c r="I997" s="143" t="s">
        <v>92</v>
      </c>
      <c r="J997" s="150" t="s">
        <v>33</v>
      </c>
      <c r="K997" s="143"/>
      <c r="L997" s="144"/>
    </row>
    <row r="998" spans="1:12" ht="12.75" hidden="1">
      <c r="A998" s="172">
        <v>2203</v>
      </c>
      <c r="B998" s="140">
        <f t="shared" si="43"/>
      </c>
      <c r="C998" s="143" t="s">
        <v>30</v>
      </c>
      <c r="D998" s="173">
        <v>7.52</v>
      </c>
      <c r="E998" s="174">
        <f t="shared" si="42"/>
        <v>14.579999999999998</v>
      </c>
      <c r="F998" s="175" t="s">
        <v>34</v>
      </c>
      <c r="G998" s="173">
        <v>3.53</v>
      </c>
      <c r="H998" s="143" t="s">
        <v>31</v>
      </c>
      <c r="I998" s="147" t="s">
        <v>164</v>
      </c>
      <c r="J998" s="150" t="s">
        <v>33</v>
      </c>
      <c r="K998" s="147"/>
      <c r="L998" s="144"/>
    </row>
    <row r="999" spans="1:12" ht="12.75" hidden="1">
      <c r="A999" s="181" t="s">
        <v>543</v>
      </c>
      <c r="B999" s="140">
        <f t="shared" si="43"/>
      </c>
      <c r="C999" s="143" t="s">
        <v>30</v>
      </c>
      <c r="D999" s="182">
        <v>7.5</v>
      </c>
      <c r="E999" s="174">
        <f t="shared" si="42"/>
        <v>11.5</v>
      </c>
      <c r="F999" s="175" t="s">
        <v>34</v>
      </c>
      <c r="G999" s="182">
        <v>2</v>
      </c>
      <c r="H999" s="143" t="s">
        <v>31</v>
      </c>
      <c r="I999" s="150"/>
      <c r="J999" s="150" t="s">
        <v>33</v>
      </c>
      <c r="K999" s="150"/>
      <c r="L999" s="144"/>
    </row>
    <row r="1000" spans="1:12" ht="12.75" hidden="1">
      <c r="A1000" s="176" t="s">
        <v>746</v>
      </c>
      <c r="B1000" s="140">
        <f t="shared" si="43"/>
      </c>
      <c r="C1000" s="143" t="s">
        <v>30</v>
      </c>
      <c r="D1000" s="177">
        <v>7.5</v>
      </c>
      <c r="E1000" s="174">
        <f t="shared" si="42"/>
        <v>10.5</v>
      </c>
      <c r="F1000" s="175" t="s">
        <v>34</v>
      </c>
      <c r="G1000" s="177">
        <v>1.5</v>
      </c>
      <c r="H1000" s="143" t="s">
        <v>31</v>
      </c>
      <c r="I1000" s="150"/>
      <c r="J1000" s="150" t="s">
        <v>33</v>
      </c>
      <c r="K1000" s="150"/>
      <c r="L1000" s="144"/>
    </row>
    <row r="1001" spans="1:12" ht="12.75" hidden="1">
      <c r="A1001" s="172">
        <v>5516</v>
      </c>
      <c r="B1001" s="140">
        <f t="shared" si="43"/>
      </c>
      <c r="C1001" s="143" t="s">
        <v>30</v>
      </c>
      <c r="D1001" s="173">
        <v>7.4</v>
      </c>
      <c r="E1001" s="174">
        <f t="shared" si="42"/>
        <v>12</v>
      </c>
      <c r="F1001" s="175" t="s">
        <v>34</v>
      </c>
      <c r="G1001" s="173">
        <v>2.3</v>
      </c>
      <c r="H1001" s="143" t="s">
        <v>31</v>
      </c>
      <c r="I1001" s="150" t="s">
        <v>411</v>
      </c>
      <c r="J1001" s="150" t="s">
        <v>33</v>
      </c>
      <c r="K1001" s="150">
        <v>144</v>
      </c>
      <c r="L1001" s="144">
        <v>7025</v>
      </c>
    </row>
    <row r="1002" spans="1:12" ht="12.75" hidden="1">
      <c r="A1002" s="176" t="s">
        <v>722</v>
      </c>
      <c r="B1002" s="140">
        <f t="shared" si="43"/>
      </c>
      <c r="C1002" s="143" t="s">
        <v>30</v>
      </c>
      <c r="D1002" s="177">
        <v>7.3</v>
      </c>
      <c r="E1002" s="174">
        <f t="shared" si="42"/>
        <v>9.7</v>
      </c>
      <c r="F1002" s="175" t="s">
        <v>34</v>
      </c>
      <c r="G1002" s="177">
        <v>1.2</v>
      </c>
      <c r="H1002" s="143" t="s">
        <v>31</v>
      </c>
      <c r="I1002" s="150"/>
      <c r="J1002" s="150" t="s">
        <v>33</v>
      </c>
      <c r="K1002" s="150"/>
      <c r="L1002" s="144"/>
    </row>
    <row r="1003" spans="1:12" ht="12.75" hidden="1">
      <c r="A1003" s="176" t="s">
        <v>832</v>
      </c>
      <c r="B1003" s="140">
        <f t="shared" si="43"/>
      </c>
      <c r="C1003" s="143" t="s">
        <v>30</v>
      </c>
      <c r="D1003" s="177">
        <v>7.3</v>
      </c>
      <c r="E1003" s="174">
        <f t="shared" si="42"/>
        <v>12.7</v>
      </c>
      <c r="F1003" s="175" t="s">
        <v>34</v>
      </c>
      <c r="G1003" s="177">
        <v>2.7</v>
      </c>
      <c r="H1003" s="143" t="s">
        <v>31</v>
      </c>
      <c r="I1003" s="150"/>
      <c r="J1003" s="150" t="s">
        <v>33</v>
      </c>
      <c r="K1003" s="150"/>
      <c r="L1003" s="144"/>
    </row>
    <row r="1004" spans="1:12" ht="12.75" hidden="1">
      <c r="A1004" s="176" t="s">
        <v>515</v>
      </c>
      <c r="B1004" s="140">
        <f t="shared" si="43"/>
      </c>
      <c r="C1004" s="143" t="s">
        <v>30</v>
      </c>
      <c r="D1004" s="177">
        <v>7</v>
      </c>
      <c r="E1004" s="174">
        <f t="shared" si="42"/>
        <v>11.4</v>
      </c>
      <c r="F1004" s="175" t="s">
        <v>34</v>
      </c>
      <c r="G1004" s="177">
        <v>2.2</v>
      </c>
      <c r="H1004" s="143" t="s">
        <v>31</v>
      </c>
      <c r="I1004" s="150"/>
      <c r="J1004" s="150" t="s">
        <v>33</v>
      </c>
      <c r="K1004" s="150"/>
      <c r="L1004" s="144"/>
    </row>
    <row r="1005" spans="1:12" ht="12.75" hidden="1">
      <c r="A1005" s="176" t="s">
        <v>550</v>
      </c>
      <c r="B1005" s="140">
        <f t="shared" si="43"/>
      </c>
      <c r="C1005" s="143" t="s">
        <v>30</v>
      </c>
      <c r="D1005" s="177">
        <v>7</v>
      </c>
      <c r="E1005" s="174">
        <f t="shared" si="42"/>
        <v>9</v>
      </c>
      <c r="F1005" s="175" t="s">
        <v>34</v>
      </c>
      <c r="G1005" s="177">
        <v>1</v>
      </c>
      <c r="H1005" s="143" t="s">
        <v>31</v>
      </c>
      <c r="I1005" s="150"/>
      <c r="J1005" s="150" t="s">
        <v>33</v>
      </c>
      <c r="K1005" s="150"/>
      <c r="L1005" s="144"/>
    </row>
    <row r="1006" spans="1:12" ht="12.75" hidden="1">
      <c r="A1006" s="176" t="s">
        <v>562</v>
      </c>
      <c r="B1006" s="140">
        <f t="shared" si="43"/>
      </c>
      <c r="C1006" s="143" t="s">
        <v>30</v>
      </c>
      <c r="D1006" s="177">
        <v>7</v>
      </c>
      <c r="E1006" s="174">
        <f aca="true" t="shared" si="44" ref="E1006:E1041">D1006+(G1006*2)</f>
        <v>10</v>
      </c>
      <c r="F1006" s="175" t="s">
        <v>34</v>
      </c>
      <c r="G1006" s="177">
        <v>1.5</v>
      </c>
      <c r="H1006" s="143" t="s">
        <v>31</v>
      </c>
      <c r="I1006" s="150"/>
      <c r="J1006" s="150" t="s">
        <v>33</v>
      </c>
      <c r="K1006" s="150"/>
      <c r="L1006" s="144"/>
    </row>
    <row r="1007" spans="1:12" ht="12.75" hidden="1">
      <c r="A1007" s="176" t="s">
        <v>563</v>
      </c>
      <c r="B1007" s="140">
        <f t="shared" si="43"/>
      </c>
      <c r="C1007" s="143" t="s">
        <v>30</v>
      </c>
      <c r="D1007" s="177">
        <v>7</v>
      </c>
      <c r="E1007" s="174">
        <f t="shared" si="44"/>
        <v>11.8</v>
      </c>
      <c r="F1007" s="175" t="s">
        <v>34</v>
      </c>
      <c r="G1007" s="177">
        <v>2.4</v>
      </c>
      <c r="H1007" s="143" t="s">
        <v>31</v>
      </c>
      <c r="I1007" s="150"/>
      <c r="J1007" s="150" t="s">
        <v>33</v>
      </c>
      <c r="K1007" s="150"/>
      <c r="L1007" s="144"/>
    </row>
    <row r="1008" spans="1:12" ht="12.75" hidden="1">
      <c r="A1008" s="176" t="s">
        <v>612</v>
      </c>
      <c r="B1008" s="140">
        <f t="shared" si="43"/>
      </c>
      <c r="C1008" s="143" t="s">
        <v>30</v>
      </c>
      <c r="D1008" s="177">
        <v>7</v>
      </c>
      <c r="E1008" s="174">
        <f t="shared" si="44"/>
        <v>10.4</v>
      </c>
      <c r="F1008" s="175" t="s">
        <v>34</v>
      </c>
      <c r="G1008" s="177">
        <v>1.7</v>
      </c>
      <c r="H1008" s="143" t="s">
        <v>31</v>
      </c>
      <c r="I1008" s="150"/>
      <c r="J1008" s="150" t="s">
        <v>33</v>
      </c>
      <c r="K1008" s="150"/>
      <c r="L1008" s="144"/>
    </row>
    <row r="1009" spans="1:12" ht="12.75" hidden="1">
      <c r="A1009" s="176" t="s">
        <v>765</v>
      </c>
      <c r="B1009" s="140">
        <f t="shared" si="43"/>
      </c>
      <c r="C1009" s="143" t="s">
        <v>30</v>
      </c>
      <c r="D1009" s="177">
        <v>7</v>
      </c>
      <c r="E1009" s="174">
        <f t="shared" si="44"/>
        <v>11</v>
      </c>
      <c r="F1009" s="175" t="s">
        <v>34</v>
      </c>
      <c r="G1009" s="177">
        <v>2</v>
      </c>
      <c r="H1009" s="143" t="s">
        <v>31</v>
      </c>
      <c r="I1009" s="150"/>
      <c r="J1009" s="150" t="s">
        <v>33</v>
      </c>
      <c r="K1009" s="150"/>
      <c r="L1009" s="144"/>
    </row>
    <row r="1010" spans="1:12" ht="12.75" hidden="1">
      <c r="A1010" s="176" t="s">
        <v>831</v>
      </c>
      <c r="B1010" s="140">
        <f t="shared" si="43"/>
      </c>
      <c r="C1010" s="143" t="s">
        <v>30</v>
      </c>
      <c r="D1010" s="177">
        <v>7</v>
      </c>
      <c r="E1010" s="174">
        <f t="shared" si="44"/>
        <v>9.4</v>
      </c>
      <c r="F1010" s="175" t="s">
        <v>34</v>
      </c>
      <c r="G1010" s="177">
        <v>1.2</v>
      </c>
      <c r="H1010" s="143" t="s">
        <v>31</v>
      </c>
      <c r="I1010" s="150"/>
      <c r="J1010" s="150" t="s">
        <v>33</v>
      </c>
      <c r="K1010" s="150"/>
      <c r="L1010" s="144"/>
    </row>
    <row r="1011" spans="1:12" ht="12.75" hidden="1">
      <c r="A1011" s="176" t="s">
        <v>546</v>
      </c>
      <c r="B1011" s="140">
        <f t="shared" si="43"/>
      </c>
      <c r="C1011" s="143" t="s">
        <v>30</v>
      </c>
      <c r="D1011" s="177">
        <v>6.8</v>
      </c>
      <c r="E1011" s="174">
        <f t="shared" si="44"/>
        <v>10.36</v>
      </c>
      <c r="F1011" s="175" t="s">
        <v>34</v>
      </c>
      <c r="G1011" s="177">
        <v>1.78</v>
      </c>
      <c r="H1011" s="143" t="s">
        <v>31</v>
      </c>
      <c r="I1011" s="150"/>
      <c r="J1011" s="150" t="s">
        <v>33</v>
      </c>
      <c r="K1011" s="150"/>
      <c r="L1011" s="144"/>
    </row>
    <row r="1012" spans="1:12" ht="12.75" hidden="1">
      <c r="A1012" s="176" t="s">
        <v>734</v>
      </c>
      <c r="B1012" s="140">
        <f t="shared" si="43"/>
      </c>
      <c r="C1012" s="143" t="s">
        <v>30</v>
      </c>
      <c r="D1012" s="177">
        <v>6.5</v>
      </c>
      <c r="E1012" s="174">
        <f t="shared" si="44"/>
        <v>10.5</v>
      </c>
      <c r="F1012" s="175" t="s">
        <v>34</v>
      </c>
      <c r="G1012" s="177">
        <v>2</v>
      </c>
      <c r="H1012" s="143" t="s">
        <v>31</v>
      </c>
      <c r="I1012" s="150"/>
      <c r="J1012" s="150" t="s">
        <v>33</v>
      </c>
      <c r="K1012" s="150"/>
      <c r="L1012" s="144"/>
    </row>
    <row r="1013" spans="1:12" ht="12.75" hidden="1">
      <c r="A1013" s="176" t="s">
        <v>800</v>
      </c>
      <c r="B1013" s="140">
        <f t="shared" si="43"/>
      </c>
      <c r="C1013" s="143" t="s">
        <v>30</v>
      </c>
      <c r="D1013" s="177">
        <v>6.5</v>
      </c>
      <c r="E1013" s="174">
        <f t="shared" si="44"/>
        <v>9.5</v>
      </c>
      <c r="F1013" s="175" t="s">
        <v>34</v>
      </c>
      <c r="G1013" s="177">
        <v>1.5</v>
      </c>
      <c r="H1013" s="143" t="s">
        <v>31</v>
      </c>
      <c r="I1013" s="150"/>
      <c r="J1013" s="150" t="s">
        <v>33</v>
      </c>
      <c r="K1013" s="150"/>
      <c r="L1013" s="144"/>
    </row>
    <row r="1014" spans="1:12" ht="12.75" hidden="1">
      <c r="A1014" s="176" t="s">
        <v>859</v>
      </c>
      <c r="B1014" s="140">
        <f t="shared" si="43"/>
      </c>
      <c r="C1014" s="143" t="s">
        <v>30</v>
      </c>
      <c r="D1014" s="177">
        <v>6.5</v>
      </c>
      <c r="E1014" s="174">
        <f t="shared" si="44"/>
        <v>8.5</v>
      </c>
      <c r="F1014" s="175" t="s">
        <v>34</v>
      </c>
      <c r="G1014" s="177">
        <v>1</v>
      </c>
      <c r="H1014" s="143" t="s">
        <v>31</v>
      </c>
      <c r="I1014" s="150"/>
      <c r="J1014" s="150" t="s">
        <v>33</v>
      </c>
      <c r="K1014" s="150"/>
      <c r="L1014" s="144"/>
    </row>
    <row r="1015" spans="1:12" ht="12.75" hidden="1">
      <c r="A1015" s="176" t="s">
        <v>864</v>
      </c>
      <c r="B1015" s="140">
        <f t="shared" si="43"/>
      </c>
      <c r="C1015" s="143" t="s">
        <v>30</v>
      </c>
      <c r="D1015" s="177">
        <v>6.3</v>
      </c>
      <c r="E1015" s="174">
        <f t="shared" si="44"/>
        <v>11.1</v>
      </c>
      <c r="F1015" s="175" t="s">
        <v>34</v>
      </c>
      <c r="G1015" s="177">
        <v>2.4</v>
      </c>
      <c r="H1015" s="143" t="s">
        <v>31</v>
      </c>
      <c r="I1015" s="150"/>
      <c r="J1015" s="150" t="s">
        <v>33</v>
      </c>
      <c r="K1015" s="150"/>
      <c r="L1015" s="144"/>
    </row>
    <row r="1016" spans="1:12" ht="12.75" hidden="1">
      <c r="A1016" s="172">
        <v>5312</v>
      </c>
      <c r="B1016" s="140">
        <f t="shared" si="43"/>
      </c>
      <c r="C1016" s="143" t="s">
        <v>30</v>
      </c>
      <c r="D1016" s="173">
        <v>6.2</v>
      </c>
      <c r="E1016" s="174">
        <f t="shared" si="44"/>
        <v>12.2</v>
      </c>
      <c r="F1016" s="175" t="s">
        <v>34</v>
      </c>
      <c r="G1016" s="173">
        <v>3</v>
      </c>
      <c r="H1016" s="143" t="s">
        <v>31</v>
      </c>
      <c r="I1016" s="150"/>
      <c r="J1016" s="150" t="s">
        <v>33</v>
      </c>
      <c r="K1016" s="150">
        <v>12</v>
      </c>
      <c r="L1016" s="144">
        <v>5312</v>
      </c>
    </row>
    <row r="1017" spans="1:12" ht="12.75" hidden="1">
      <c r="A1017" s="172">
        <v>2010</v>
      </c>
      <c r="B1017" s="140">
        <f t="shared" si="43"/>
      </c>
      <c r="C1017" s="143" t="s">
        <v>30</v>
      </c>
      <c r="D1017" s="173">
        <v>6.07</v>
      </c>
      <c r="E1017" s="174">
        <f t="shared" si="44"/>
        <v>9.63</v>
      </c>
      <c r="F1017" s="175" t="s">
        <v>34</v>
      </c>
      <c r="G1017" s="173">
        <v>1.78</v>
      </c>
      <c r="H1017" s="143" t="s">
        <v>31</v>
      </c>
      <c r="I1017" s="143" t="s">
        <v>44</v>
      </c>
      <c r="J1017" s="143" t="s">
        <v>33</v>
      </c>
      <c r="K1017" s="143"/>
      <c r="L1017" s="144"/>
    </row>
    <row r="1018" spans="1:12" ht="12.75" hidden="1">
      <c r="A1018" s="172">
        <v>2902</v>
      </c>
      <c r="B1018" s="140">
        <f t="shared" si="43"/>
      </c>
      <c r="C1018" s="143" t="s">
        <v>30</v>
      </c>
      <c r="D1018" s="173">
        <v>6.07</v>
      </c>
      <c r="E1018" s="174">
        <f t="shared" si="44"/>
        <v>9.33</v>
      </c>
      <c r="F1018" s="175" t="s">
        <v>34</v>
      </c>
      <c r="G1018" s="173">
        <v>1.63</v>
      </c>
      <c r="H1018" s="152" t="s">
        <v>384</v>
      </c>
      <c r="I1018" s="143" t="s">
        <v>386</v>
      </c>
      <c r="J1018" s="143" t="s">
        <v>33</v>
      </c>
      <c r="K1018" s="143"/>
      <c r="L1018" s="144"/>
    </row>
    <row r="1019" spans="1:12" ht="12.75" hidden="1">
      <c r="A1019" s="172">
        <v>2108</v>
      </c>
      <c r="B1019" s="140">
        <f t="shared" si="43"/>
      </c>
      <c r="C1019" s="143" t="s">
        <v>30</v>
      </c>
      <c r="D1019" s="173">
        <v>6.02</v>
      </c>
      <c r="E1019" s="174">
        <f t="shared" si="44"/>
        <v>11.26</v>
      </c>
      <c r="F1019" s="175" t="s">
        <v>34</v>
      </c>
      <c r="G1019" s="173">
        <v>2.62</v>
      </c>
      <c r="H1019" s="143" t="s">
        <v>31</v>
      </c>
      <c r="I1019" s="143" t="s">
        <v>91</v>
      </c>
      <c r="J1019" s="143" t="s">
        <v>33</v>
      </c>
      <c r="K1019" s="143"/>
      <c r="L1019" s="144"/>
    </row>
    <row r="1020" spans="1:12" ht="12.75" hidden="1">
      <c r="A1020" s="176" t="s">
        <v>493</v>
      </c>
      <c r="B1020" s="140">
        <f t="shared" si="43"/>
      </c>
      <c r="C1020" s="143" t="s">
        <v>30</v>
      </c>
      <c r="D1020" s="177">
        <v>6</v>
      </c>
      <c r="E1020" s="174">
        <f t="shared" si="44"/>
        <v>10</v>
      </c>
      <c r="F1020" s="175" t="s">
        <v>34</v>
      </c>
      <c r="G1020" s="177">
        <v>2</v>
      </c>
      <c r="H1020" s="143" t="s">
        <v>31</v>
      </c>
      <c r="I1020" s="150"/>
      <c r="J1020" s="150" t="s">
        <v>33</v>
      </c>
      <c r="K1020" s="150"/>
      <c r="L1020" s="144"/>
    </row>
    <row r="1021" spans="1:12" ht="12.75" hidden="1">
      <c r="A1021" s="176" t="s">
        <v>494</v>
      </c>
      <c r="B1021" s="140">
        <f t="shared" si="43"/>
      </c>
      <c r="C1021" s="143" t="s">
        <v>30</v>
      </c>
      <c r="D1021" s="177">
        <v>6</v>
      </c>
      <c r="E1021" s="174">
        <f t="shared" si="44"/>
        <v>10</v>
      </c>
      <c r="F1021" s="175" t="s">
        <v>34</v>
      </c>
      <c r="G1021" s="177">
        <v>2</v>
      </c>
      <c r="H1021" s="143" t="s">
        <v>31</v>
      </c>
      <c r="I1021" s="150"/>
      <c r="J1021" s="150" t="s">
        <v>33</v>
      </c>
      <c r="K1021" s="150"/>
      <c r="L1021" s="144"/>
    </row>
    <row r="1022" spans="1:12" ht="12.75" hidden="1">
      <c r="A1022" s="176" t="s">
        <v>728</v>
      </c>
      <c r="B1022" s="140">
        <f t="shared" si="43"/>
      </c>
      <c r="C1022" s="143" t="s">
        <v>30</v>
      </c>
      <c r="D1022" s="177">
        <v>6</v>
      </c>
      <c r="E1022" s="174">
        <f t="shared" si="44"/>
        <v>9</v>
      </c>
      <c r="F1022" s="175" t="s">
        <v>34</v>
      </c>
      <c r="G1022" s="177">
        <v>1.5</v>
      </c>
      <c r="H1022" s="143" t="s">
        <v>31</v>
      </c>
      <c r="I1022" s="150"/>
      <c r="J1022" s="150" t="s">
        <v>33</v>
      </c>
      <c r="K1022" s="150"/>
      <c r="L1022" s="144"/>
    </row>
    <row r="1023" spans="1:12" ht="12.75" hidden="1">
      <c r="A1023" s="172">
        <v>2202</v>
      </c>
      <c r="B1023" s="140">
        <f t="shared" si="43"/>
      </c>
      <c r="C1023" s="143" t="s">
        <v>30</v>
      </c>
      <c r="D1023" s="173">
        <v>5.94</v>
      </c>
      <c r="E1023" s="174">
        <f t="shared" si="44"/>
        <v>13</v>
      </c>
      <c r="F1023" s="175" t="s">
        <v>34</v>
      </c>
      <c r="G1023" s="173">
        <v>3.53</v>
      </c>
      <c r="H1023" s="143" t="s">
        <v>31</v>
      </c>
      <c r="I1023" s="147" t="s">
        <v>163</v>
      </c>
      <c r="J1023" s="143" t="s">
        <v>33</v>
      </c>
      <c r="K1023" s="147"/>
      <c r="L1023" s="144"/>
    </row>
    <row r="1024" spans="1:12" ht="12.75" hidden="1">
      <c r="A1024" s="176" t="s">
        <v>620</v>
      </c>
      <c r="B1024" s="140">
        <f t="shared" si="43"/>
      </c>
      <c r="C1024" s="143" t="s">
        <v>30</v>
      </c>
      <c r="D1024" s="177">
        <v>5.7</v>
      </c>
      <c r="E1024" s="174">
        <f t="shared" si="44"/>
        <v>9.5</v>
      </c>
      <c r="F1024" s="175" t="s">
        <v>34</v>
      </c>
      <c r="G1024" s="177">
        <v>1.9</v>
      </c>
      <c r="H1024" s="143" t="s">
        <v>31</v>
      </c>
      <c r="I1024" s="150"/>
      <c r="J1024" s="150" t="s">
        <v>33</v>
      </c>
      <c r="K1024" s="150"/>
      <c r="L1024" s="144"/>
    </row>
    <row r="1025" spans="1:12" ht="12.75" hidden="1">
      <c r="A1025" s="176" t="s">
        <v>545</v>
      </c>
      <c r="B1025" s="140">
        <f t="shared" si="43"/>
      </c>
      <c r="C1025" s="143" t="s">
        <v>30</v>
      </c>
      <c r="D1025" s="177">
        <v>5.5</v>
      </c>
      <c r="E1025" s="174">
        <f t="shared" si="44"/>
        <v>9.5</v>
      </c>
      <c r="F1025" s="175" t="s">
        <v>34</v>
      </c>
      <c r="G1025" s="177">
        <v>2</v>
      </c>
      <c r="H1025" s="143" t="s">
        <v>31</v>
      </c>
      <c r="I1025" s="150"/>
      <c r="J1025" s="150" t="s">
        <v>33</v>
      </c>
      <c r="K1025" s="150"/>
      <c r="L1025" s="144"/>
    </row>
    <row r="1026" spans="1:12" ht="12.75" hidden="1">
      <c r="A1026" s="176" t="s">
        <v>547</v>
      </c>
      <c r="B1026" s="140">
        <f t="shared" si="43"/>
      </c>
      <c r="C1026" s="143" t="s">
        <v>30</v>
      </c>
      <c r="D1026" s="177">
        <v>5.5</v>
      </c>
      <c r="E1026" s="174">
        <f t="shared" si="44"/>
        <v>11.5</v>
      </c>
      <c r="F1026" s="175" t="s">
        <v>34</v>
      </c>
      <c r="G1026" s="177">
        <v>3</v>
      </c>
      <c r="H1026" s="143" t="s">
        <v>31</v>
      </c>
      <c r="I1026" s="150"/>
      <c r="J1026" s="150" t="s">
        <v>33</v>
      </c>
      <c r="K1026" s="150"/>
      <c r="L1026" s="144"/>
    </row>
    <row r="1027" spans="1:12" ht="12.75" hidden="1">
      <c r="A1027" s="176" t="s">
        <v>766</v>
      </c>
      <c r="B1027" s="140">
        <f t="shared" si="43"/>
      </c>
      <c r="C1027" s="143" t="s">
        <v>30</v>
      </c>
      <c r="D1027" s="177">
        <v>5.5</v>
      </c>
      <c r="E1027" s="174">
        <f t="shared" si="44"/>
        <v>9.1</v>
      </c>
      <c r="F1027" s="175" t="s">
        <v>34</v>
      </c>
      <c r="G1027" s="177">
        <v>1.8</v>
      </c>
      <c r="H1027" s="143" t="s">
        <v>31</v>
      </c>
      <c r="I1027" s="150"/>
      <c r="J1027" s="150" t="s">
        <v>33</v>
      </c>
      <c r="K1027" s="150"/>
      <c r="L1027" s="144"/>
    </row>
    <row r="1028" spans="1:12" ht="12.75" hidden="1">
      <c r="A1028" s="176" t="s">
        <v>835</v>
      </c>
      <c r="B1028" s="140">
        <f t="shared" si="43"/>
      </c>
      <c r="C1028" s="143" t="s">
        <v>30</v>
      </c>
      <c r="D1028" s="177">
        <v>5.3</v>
      </c>
      <c r="E1028" s="174">
        <f t="shared" si="44"/>
        <v>10.1</v>
      </c>
      <c r="F1028" s="175" t="s">
        <v>34</v>
      </c>
      <c r="G1028" s="177">
        <v>2.4</v>
      </c>
      <c r="H1028" s="143" t="s">
        <v>31</v>
      </c>
      <c r="I1028" s="150"/>
      <c r="J1028" s="150" t="s">
        <v>33</v>
      </c>
      <c r="K1028" s="150"/>
      <c r="L1028" s="144"/>
    </row>
    <row r="1029" spans="1:12" ht="12.75" hidden="1">
      <c r="A1029" s="172">
        <v>2009</v>
      </c>
      <c r="B1029" s="140">
        <f t="shared" si="43"/>
      </c>
      <c r="C1029" s="152" t="s">
        <v>30</v>
      </c>
      <c r="D1029" s="173">
        <v>5.28</v>
      </c>
      <c r="E1029" s="174">
        <f t="shared" si="44"/>
        <v>8.84</v>
      </c>
      <c r="F1029" s="175" t="s">
        <v>34</v>
      </c>
      <c r="G1029" s="173">
        <v>1.78</v>
      </c>
      <c r="H1029" s="143" t="s">
        <v>31</v>
      </c>
      <c r="I1029" s="143" t="s">
        <v>43</v>
      </c>
      <c r="J1029" s="143" t="s">
        <v>33</v>
      </c>
      <c r="K1029" s="143"/>
      <c r="L1029" s="144"/>
    </row>
    <row r="1030" spans="1:12" ht="12.75" hidden="1">
      <c r="A1030" s="172">
        <v>2107</v>
      </c>
      <c r="B1030" s="140">
        <f t="shared" si="43"/>
      </c>
      <c r="C1030" s="143" t="s">
        <v>30</v>
      </c>
      <c r="D1030" s="173">
        <v>5.23</v>
      </c>
      <c r="E1030" s="174">
        <f t="shared" si="44"/>
        <v>10.47</v>
      </c>
      <c r="F1030" s="175" t="s">
        <v>34</v>
      </c>
      <c r="G1030" s="173">
        <v>2.62</v>
      </c>
      <c r="H1030" s="143" t="s">
        <v>31</v>
      </c>
      <c r="I1030" s="143" t="s">
        <v>90</v>
      </c>
      <c r="J1030" s="143" t="s">
        <v>33</v>
      </c>
      <c r="K1030" s="143"/>
      <c r="L1030" s="144"/>
    </row>
    <row r="1031" spans="1:12" ht="12.75" hidden="1">
      <c r="A1031" s="176" t="s">
        <v>804</v>
      </c>
      <c r="B1031" s="140">
        <f t="shared" si="43"/>
      </c>
      <c r="C1031" s="143" t="s">
        <v>30</v>
      </c>
      <c r="D1031" s="177">
        <v>5.1</v>
      </c>
      <c r="E1031" s="174">
        <f t="shared" si="44"/>
        <v>8.399999999999999</v>
      </c>
      <c r="F1031" s="175" t="s">
        <v>34</v>
      </c>
      <c r="G1031" s="177">
        <v>1.65</v>
      </c>
      <c r="H1031" s="143" t="s">
        <v>31</v>
      </c>
      <c r="I1031" s="150"/>
      <c r="J1031" s="150" t="s">
        <v>33</v>
      </c>
      <c r="K1031" s="150"/>
      <c r="L1031" s="144"/>
    </row>
    <row r="1032" spans="1:12" ht="12.75" hidden="1">
      <c r="A1032" s="176" t="s">
        <v>531</v>
      </c>
      <c r="B1032" s="140">
        <f t="shared" si="43"/>
      </c>
      <c r="C1032" s="143" t="s">
        <v>30</v>
      </c>
      <c r="D1032" s="177">
        <v>5</v>
      </c>
      <c r="E1032" s="174">
        <f t="shared" si="44"/>
        <v>9</v>
      </c>
      <c r="F1032" s="175" t="s">
        <v>34</v>
      </c>
      <c r="G1032" s="177">
        <v>2</v>
      </c>
      <c r="H1032" s="143" t="s">
        <v>31</v>
      </c>
      <c r="I1032" s="150"/>
      <c r="J1032" s="150" t="s">
        <v>33</v>
      </c>
      <c r="K1032" s="150"/>
      <c r="L1032" s="144"/>
    </row>
    <row r="1033" spans="1:12" ht="12.75" hidden="1">
      <c r="A1033" s="176" t="s">
        <v>539</v>
      </c>
      <c r="B1033" s="140">
        <f t="shared" si="43"/>
      </c>
      <c r="C1033" s="143" t="s">
        <v>30</v>
      </c>
      <c r="D1033" s="177">
        <v>5</v>
      </c>
      <c r="E1033" s="174">
        <f t="shared" si="44"/>
        <v>8</v>
      </c>
      <c r="F1033" s="175" t="s">
        <v>34</v>
      </c>
      <c r="G1033" s="177">
        <v>1.5</v>
      </c>
      <c r="H1033" s="143" t="s">
        <v>31</v>
      </c>
      <c r="I1033" s="150"/>
      <c r="J1033" s="150" t="s">
        <v>33</v>
      </c>
      <c r="K1033" s="150"/>
      <c r="L1033" s="144"/>
    </row>
    <row r="1034" spans="1:12" ht="12.75" hidden="1">
      <c r="A1034" s="176" t="s">
        <v>820</v>
      </c>
      <c r="B1034" s="140">
        <f t="shared" si="43"/>
      </c>
      <c r="C1034" s="143" t="s">
        <v>30</v>
      </c>
      <c r="D1034" s="177">
        <v>5</v>
      </c>
      <c r="E1034" s="174">
        <f t="shared" si="44"/>
        <v>7.4</v>
      </c>
      <c r="F1034" s="175" t="s">
        <v>34</v>
      </c>
      <c r="G1034" s="177">
        <v>1.2</v>
      </c>
      <c r="H1034" s="143" t="s">
        <v>31</v>
      </c>
      <c r="I1034" s="150"/>
      <c r="J1034" s="150" t="s">
        <v>33</v>
      </c>
      <c r="K1034" s="150"/>
      <c r="L1034" s="144"/>
    </row>
    <row r="1035" spans="1:12" ht="12.75" hidden="1">
      <c r="A1035" s="172">
        <v>2901</v>
      </c>
      <c r="B1035" s="140">
        <f t="shared" si="43"/>
      </c>
      <c r="C1035" s="143" t="s">
        <v>30</v>
      </c>
      <c r="D1035" s="173">
        <v>4.7</v>
      </c>
      <c r="E1035" s="174">
        <f t="shared" si="44"/>
        <v>7.54</v>
      </c>
      <c r="F1035" s="175" t="s">
        <v>34</v>
      </c>
      <c r="G1035" s="173">
        <v>1.42</v>
      </c>
      <c r="H1035" s="152" t="s">
        <v>384</v>
      </c>
      <c r="I1035" s="143" t="s">
        <v>385</v>
      </c>
      <c r="J1035" s="143" t="s">
        <v>33</v>
      </c>
      <c r="K1035" s="143"/>
      <c r="L1035" s="144"/>
    </row>
    <row r="1036" spans="1:12" ht="12.75" hidden="1">
      <c r="A1036" s="176" t="s">
        <v>840</v>
      </c>
      <c r="B1036" s="140">
        <f t="shared" si="43"/>
      </c>
      <c r="C1036" s="143" t="s">
        <v>30</v>
      </c>
      <c r="D1036" s="177">
        <v>4.7</v>
      </c>
      <c r="E1036" s="174">
        <f t="shared" si="44"/>
        <v>8.5</v>
      </c>
      <c r="F1036" s="175" t="s">
        <v>34</v>
      </c>
      <c r="G1036" s="177">
        <v>1.9</v>
      </c>
      <c r="H1036" s="143" t="s">
        <v>31</v>
      </c>
      <c r="I1036" s="150"/>
      <c r="J1036" s="150" t="s">
        <v>33</v>
      </c>
      <c r="K1036" s="150"/>
      <c r="L1036" s="144"/>
    </row>
    <row r="1037" spans="1:12" ht="12.75" hidden="1">
      <c r="A1037" s="172">
        <v>2008</v>
      </c>
      <c r="B1037" s="140">
        <f t="shared" si="43"/>
      </c>
      <c r="C1037" s="152" t="s">
        <v>30</v>
      </c>
      <c r="D1037" s="173">
        <v>4.47</v>
      </c>
      <c r="E1037" s="174">
        <f t="shared" si="44"/>
        <v>8.03</v>
      </c>
      <c r="F1037" s="175" t="s">
        <v>34</v>
      </c>
      <c r="G1037" s="173">
        <v>1.78</v>
      </c>
      <c r="H1037" s="143" t="s">
        <v>31</v>
      </c>
      <c r="I1037" s="143" t="s">
        <v>42</v>
      </c>
      <c r="J1037" s="143" t="s">
        <v>33</v>
      </c>
      <c r="K1037" s="143"/>
      <c r="L1037" s="144"/>
    </row>
    <row r="1038" spans="1:12" ht="12.75" hidden="1">
      <c r="A1038" s="172">
        <v>2106</v>
      </c>
      <c r="B1038" s="140">
        <f t="shared" si="43"/>
      </c>
      <c r="C1038" s="143" t="s">
        <v>30</v>
      </c>
      <c r="D1038" s="173">
        <v>4.42</v>
      </c>
      <c r="E1038" s="174">
        <f t="shared" si="44"/>
        <v>9.66</v>
      </c>
      <c r="F1038" s="175" t="s">
        <v>34</v>
      </c>
      <c r="G1038" s="173">
        <v>2.62</v>
      </c>
      <c r="H1038" s="143" t="s">
        <v>31</v>
      </c>
      <c r="I1038" s="150" t="s">
        <v>89</v>
      </c>
      <c r="J1038" s="143" t="s">
        <v>33</v>
      </c>
      <c r="K1038" s="150"/>
      <c r="L1038" s="144"/>
    </row>
    <row r="1039" spans="1:12" ht="12.75" hidden="1">
      <c r="A1039" s="176" t="s">
        <v>645</v>
      </c>
      <c r="B1039" s="140">
        <f t="shared" si="43"/>
      </c>
      <c r="C1039" s="143" t="s">
        <v>30</v>
      </c>
      <c r="D1039" s="177">
        <v>4.38</v>
      </c>
      <c r="E1039" s="174">
        <f t="shared" si="44"/>
        <v>6.859999999999999</v>
      </c>
      <c r="F1039" s="175" t="s">
        <v>34</v>
      </c>
      <c r="G1039" s="177">
        <v>1.24</v>
      </c>
      <c r="H1039" s="143" t="s">
        <v>31</v>
      </c>
      <c r="I1039" s="150"/>
      <c r="J1039" s="150" t="s">
        <v>33</v>
      </c>
      <c r="K1039" s="150"/>
      <c r="L1039" s="144"/>
    </row>
    <row r="1040" spans="1:12" ht="12.75" hidden="1">
      <c r="A1040" s="172">
        <v>2201</v>
      </c>
      <c r="B1040" s="140">
        <f t="shared" si="43"/>
      </c>
      <c r="C1040" s="143" t="s">
        <v>30</v>
      </c>
      <c r="D1040" s="173">
        <v>4.34</v>
      </c>
      <c r="E1040" s="174">
        <f t="shared" si="44"/>
        <v>11.399999999999999</v>
      </c>
      <c r="F1040" s="175" t="s">
        <v>34</v>
      </c>
      <c r="G1040" s="173">
        <v>3.53</v>
      </c>
      <c r="H1040" s="143" t="s">
        <v>31</v>
      </c>
      <c r="I1040" s="147" t="s">
        <v>162</v>
      </c>
      <c r="J1040" s="143" t="s">
        <v>33</v>
      </c>
      <c r="K1040" s="147"/>
      <c r="L1040" s="144"/>
    </row>
    <row r="1041" spans="1:12" ht="12.75" hidden="1">
      <c r="A1041" s="172">
        <v>9770</v>
      </c>
      <c r="B1041" s="140">
        <f t="shared" si="43"/>
      </c>
      <c r="C1041" s="143" t="s">
        <v>30</v>
      </c>
      <c r="D1041" s="173">
        <v>4.2</v>
      </c>
      <c r="E1041" s="174">
        <f t="shared" si="44"/>
        <v>8</v>
      </c>
      <c r="F1041" s="175" t="s">
        <v>34</v>
      </c>
      <c r="G1041" s="173">
        <v>1.9</v>
      </c>
      <c r="H1041" s="143" t="s">
        <v>408</v>
      </c>
      <c r="I1041" s="152" t="s">
        <v>34</v>
      </c>
      <c r="J1041" s="143" t="s">
        <v>409</v>
      </c>
      <c r="K1041" s="143"/>
      <c r="L1041" s="144"/>
    </row>
    <row r="1042" spans="1:12" ht="12.75" hidden="1">
      <c r="A1042" s="172">
        <v>9770</v>
      </c>
      <c r="B1042" s="140">
        <f t="shared" si="43"/>
      </c>
      <c r="C1042" s="143" t="s">
        <v>30</v>
      </c>
      <c r="D1042" s="173">
        <v>4.2</v>
      </c>
      <c r="E1042" s="173">
        <f aca="true" t="shared" si="45" ref="E1042:E1050">D1042+(G1042*2)</f>
        <v>8</v>
      </c>
      <c r="F1042" s="173"/>
      <c r="G1042" s="173">
        <v>1.9</v>
      </c>
      <c r="H1042" s="143" t="s">
        <v>408</v>
      </c>
      <c r="I1042" s="143"/>
      <c r="J1042" s="143" t="s">
        <v>33</v>
      </c>
      <c r="K1042" s="143" t="s">
        <v>428</v>
      </c>
      <c r="L1042" s="144"/>
    </row>
    <row r="1043" spans="1:12" ht="12.75" hidden="1">
      <c r="A1043" s="176" t="s">
        <v>680</v>
      </c>
      <c r="B1043" s="140">
        <f t="shared" si="43"/>
      </c>
      <c r="C1043" s="143" t="s">
        <v>30</v>
      </c>
      <c r="D1043" s="177">
        <v>4</v>
      </c>
      <c r="E1043" s="174">
        <f t="shared" si="45"/>
        <v>6.4</v>
      </c>
      <c r="F1043" s="175" t="s">
        <v>34</v>
      </c>
      <c r="G1043" s="177">
        <v>1.2</v>
      </c>
      <c r="H1043" s="143" t="s">
        <v>31</v>
      </c>
      <c r="I1043" s="150"/>
      <c r="J1043" s="150" t="s">
        <v>33</v>
      </c>
      <c r="K1043" s="150"/>
      <c r="L1043" s="144"/>
    </row>
    <row r="1044" spans="1:12" ht="12.75" hidden="1">
      <c r="A1044" s="176" t="s">
        <v>757</v>
      </c>
      <c r="B1044" s="140">
        <f t="shared" si="43"/>
      </c>
      <c r="C1044" s="143" t="s">
        <v>30</v>
      </c>
      <c r="D1044" s="177">
        <v>4</v>
      </c>
      <c r="E1044" s="174">
        <f t="shared" si="45"/>
        <v>7</v>
      </c>
      <c r="F1044" s="175" t="s">
        <v>34</v>
      </c>
      <c r="G1044" s="177">
        <v>1.5</v>
      </c>
      <c r="H1044" s="143" t="s">
        <v>31</v>
      </c>
      <c r="I1044" s="150"/>
      <c r="J1044" s="150" t="s">
        <v>33</v>
      </c>
      <c r="K1044" s="150"/>
      <c r="L1044" s="144"/>
    </row>
    <row r="1045" spans="1:12" ht="12.75" hidden="1">
      <c r="A1045" s="176" t="s">
        <v>825</v>
      </c>
      <c r="B1045" s="140">
        <f t="shared" si="43"/>
      </c>
      <c r="C1045" s="143" t="s">
        <v>30</v>
      </c>
      <c r="D1045" s="177">
        <v>4</v>
      </c>
      <c r="E1045" s="174">
        <f t="shared" si="45"/>
        <v>6</v>
      </c>
      <c r="F1045" s="175" t="s">
        <v>34</v>
      </c>
      <c r="G1045" s="177">
        <v>1</v>
      </c>
      <c r="H1045" s="143" t="s">
        <v>31</v>
      </c>
      <c r="I1045" s="150"/>
      <c r="J1045" s="150" t="s">
        <v>33</v>
      </c>
      <c r="K1045" s="150"/>
      <c r="L1045" s="144"/>
    </row>
    <row r="1046" spans="1:12" ht="12.75" hidden="1">
      <c r="A1046" s="176" t="s">
        <v>868</v>
      </c>
      <c r="B1046" s="140">
        <f t="shared" si="43"/>
      </c>
      <c r="C1046" s="143" t="s">
        <v>30</v>
      </c>
      <c r="D1046" s="177">
        <v>4</v>
      </c>
      <c r="E1046" s="174">
        <f t="shared" si="45"/>
        <v>8</v>
      </c>
      <c r="F1046" s="175" t="s">
        <v>34</v>
      </c>
      <c r="G1046" s="177">
        <v>2</v>
      </c>
      <c r="H1046" s="143" t="s">
        <v>31</v>
      </c>
      <c r="I1046" s="150"/>
      <c r="J1046" s="150" t="s">
        <v>33</v>
      </c>
      <c r="K1046" s="150"/>
      <c r="L1046" s="144"/>
    </row>
    <row r="1047" spans="1:12" ht="12.75" hidden="1">
      <c r="A1047" s="176" t="s">
        <v>647</v>
      </c>
      <c r="B1047" s="140">
        <f t="shared" si="43"/>
      </c>
      <c r="C1047" s="143" t="s">
        <v>30</v>
      </c>
      <c r="D1047" s="177">
        <v>3.8</v>
      </c>
      <c r="E1047" s="174">
        <f t="shared" si="45"/>
        <v>6.8</v>
      </c>
      <c r="F1047" s="175" t="s">
        <v>34</v>
      </c>
      <c r="G1047" s="177">
        <v>1.5</v>
      </c>
      <c r="H1047" s="143" t="s">
        <v>31</v>
      </c>
      <c r="I1047" s="150"/>
      <c r="J1047" s="150" t="s">
        <v>33</v>
      </c>
      <c r="K1047" s="150"/>
      <c r="L1047" s="144"/>
    </row>
    <row r="1048" spans="1:12" ht="12.75" hidden="1">
      <c r="A1048" s="172">
        <v>2007</v>
      </c>
      <c r="B1048" s="140">
        <f t="shared" si="43"/>
      </c>
      <c r="C1048" s="152" t="s">
        <v>30</v>
      </c>
      <c r="D1048" s="173">
        <v>3.68</v>
      </c>
      <c r="E1048" s="174">
        <f t="shared" si="45"/>
        <v>7.24</v>
      </c>
      <c r="F1048" s="175" t="s">
        <v>34</v>
      </c>
      <c r="G1048" s="173">
        <v>1.78</v>
      </c>
      <c r="H1048" s="143" t="s">
        <v>31</v>
      </c>
      <c r="I1048" s="143" t="s">
        <v>41</v>
      </c>
      <c r="J1048" s="143" t="s">
        <v>33</v>
      </c>
      <c r="K1048" s="143"/>
      <c r="L1048" s="144"/>
    </row>
    <row r="1049" spans="1:12" ht="12.75" hidden="1">
      <c r="A1049" s="172">
        <v>2105</v>
      </c>
      <c r="B1049" s="140">
        <f t="shared" si="43"/>
      </c>
      <c r="C1049" s="143" t="s">
        <v>30</v>
      </c>
      <c r="D1049" s="173">
        <v>3.63</v>
      </c>
      <c r="E1049" s="174">
        <f t="shared" si="45"/>
        <v>8.870000000000001</v>
      </c>
      <c r="F1049" s="175" t="s">
        <v>34</v>
      </c>
      <c r="G1049" s="173">
        <v>2.62</v>
      </c>
      <c r="H1049" s="143" t="s">
        <v>31</v>
      </c>
      <c r="I1049" s="150" t="s">
        <v>88</v>
      </c>
      <c r="J1049" s="143" t="s">
        <v>33</v>
      </c>
      <c r="K1049" s="150"/>
      <c r="L1049" s="144"/>
    </row>
    <row r="1050" spans="1:12" ht="12.75" hidden="1">
      <c r="A1050" s="172">
        <v>9769</v>
      </c>
      <c r="B1050" s="140">
        <f t="shared" si="43"/>
      </c>
      <c r="C1050" s="143" t="s">
        <v>30</v>
      </c>
      <c r="D1050" s="173">
        <v>3.2</v>
      </c>
      <c r="E1050" s="174">
        <f t="shared" si="45"/>
        <v>6.800000000000001</v>
      </c>
      <c r="F1050" s="175"/>
      <c r="G1050" s="173">
        <v>1.8</v>
      </c>
      <c r="H1050" s="143" t="s">
        <v>408</v>
      </c>
      <c r="I1050" s="143"/>
      <c r="J1050" s="143" t="s">
        <v>409</v>
      </c>
      <c r="K1050" s="143"/>
      <c r="L1050" s="144"/>
    </row>
    <row r="1051" spans="1:12" ht="12.75" hidden="1">
      <c r="A1051" s="172">
        <v>9769</v>
      </c>
      <c r="B1051" s="140">
        <f t="shared" si="43"/>
      </c>
      <c r="C1051" s="143" t="s">
        <v>30</v>
      </c>
      <c r="D1051" s="173">
        <v>3.2</v>
      </c>
      <c r="E1051" s="173">
        <f aca="true" t="shared" si="46" ref="E1051:E1092">D1051+(G1051*2)</f>
        <v>6.800000000000001</v>
      </c>
      <c r="F1051" s="173"/>
      <c r="G1051" s="173">
        <v>1.8</v>
      </c>
      <c r="H1051" s="143" t="s">
        <v>408</v>
      </c>
      <c r="I1051" s="143"/>
      <c r="J1051" s="143" t="s">
        <v>33</v>
      </c>
      <c r="K1051" s="143" t="s">
        <v>428</v>
      </c>
      <c r="L1051" s="144"/>
    </row>
    <row r="1052" spans="1:12" ht="12.75" hidden="1">
      <c r="A1052" s="176" t="s">
        <v>908</v>
      </c>
      <c r="B1052" s="140">
        <f t="shared" si="43"/>
      </c>
      <c r="C1052" s="143" t="s">
        <v>30</v>
      </c>
      <c r="D1052" s="177">
        <v>3.15</v>
      </c>
      <c r="E1052" s="174">
        <f t="shared" si="46"/>
        <v>8.35</v>
      </c>
      <c r="F1052" s="175" t="s">
        <v>34</v>
      </c>
      <c r="G1052" s="177">
        <v>2.6</v>
      </c>
      <c r="H1052" s="143" t="s">
        <v>31</v>
      </c>
      <c r="I1052" s="150"/>
      <c r="J1052" s="150" t="s">
        <v>33</v>
      </c>
      <c r="K1052" s="150"/>
      <c r="L1052" s="144"/>
    </row>
    <row r="1053" spans="1:12" ht="12.75" hidden="1">
      <c r="A1053" s="172">
        <v>9044</v>
      </c>
      <c r="B1053" s="140">
        <f t="shared" si="43"/>
      </c>
      <c r="C1053" s="143" t="s">
        <v>30</v>
      </c>
      <c r="D1053" s="173">
        <v>3</v>
      </c>
      <c r="E1053" s="173">
        <f t="shared" si="46"/>
        <v>6</v>
      </c>
      <c r="F1053" s="173"/>
      <c r="G1053" s="173">
        <v>1.5</v>
      </c>
      <c r="H1053" s="143" t="s">
        <v>408</v>
      </c>
      <c r="I1053" s="143"/>
      <c r="J1053" s="143" t="s">
        <v>33</v>
      </c>
      <c r="K1053" s="143" t="s">
        <v>428</v>
      </c>
      <c r="L1053" s="144"/>
    </row>
    <row r="1054" spans="1:12" ht="12.75" hidden="1">
      <c r="A1054" s="176" t="s">
        <v>682</v>
      </c>
      <c r="B1054" s="140">
        <f t="shared" si="43"/>
      </c>
      <c r="C1054" s="143" t="s">
        <v>30</v>
      </c>
      <c r="D1054" s="177">
        <v>3</v>
      </c>
      <c r="E1054" s="174">
        <f t="shared" si="46"/>
        <v>5</v>
      </c>
      <c r="F1054" s="175" t="s">
        <v>34</v>
      </c>
      <c r="G1054" s="177">
        <v>1</v>
      </c>
      <c r="H1054" s="143" t="s">
        <v>31</v>
      </c>
      <c r="I1054" s="150"/>
      <c r="J1054" s="150" t="s">
        <v>33</v>
      </c>
      <c r="K1054" s="150"/>
      <c r="L1054" s="144"/>
    </row>
    <row r="1055" spans="1:12" ht="12.75" hidden="1">
      <c r="A1055" s="172">
        <v>2006</v>
      </c>
      <c r="B1055" s="140">
        <f t="shared" si="43"/>
      </c>
      <c r="C1055" s="152" t="s">
        <v>30</v>
      </c>
      <c r="D1055" s="173">
        <v>2.9</v>
      </c>
      <c r="E1055" s="174">
        <f t="shared" si="46"/>
        <v>6.46</v>
      </c>
      <c r="F1055" s="175" t="s">
        <v>34</v>
      </c>
      <c r="G1055" s="173">
        <v>1.78</v>
      </c>
      <c r="H1055" s="143" t="s">
        <v>31</v>
      </c>
      <c r="I1055" s="143" t="s">
        <v>40</v>
      </c>
      <c r="J1055" s="143" t="s">
        <v>33</v>
      </c>
      <c r="K1055" s="143"/>
      <c r="L1055" s="144"/>
    </row>
    <row r="1056" spans="1:12" ht="12.75" hidden="1">
      <c r="A1056" s="172">
        <v>2104</v>
      </c>
      <c r="B1056" s="140">
        <f aca="true" t="shared" si="47" ref="B1056:B1092">IF(G1056=$D$8,IF(D1056&lt;$E$21,IF(I1056&lt;&gt;0,1,""),""),"")</f>
      </c>
      <c r="C1056" s="143" t="s">
        <v>30</v>
      </c>
      <c r="D1056" s="173">
        <v>2.84</v>
      </c>
      <c r="E1056" s="174">
        <f t="shared" si="46"/>
        <v>8.08</v>
      </c>
      <c r="F1056" s="175" t="s">
        <v>34</v>
      </c>
      <c r="G1056" s="173">
        <v>2.62</v>
      </c>
      <c r="H1056" s="143" t="s">
        <v>31</v>
      </c>
      <c r="I1056" s="150" t="s">
        <v>87</v>
      </c>
      <c r="J1056" s="143" t="s">
        <v>33</v>
      </c>
      <c r="K1056" s="150"/>
      <c r="L1056" s="144"/>
    </row>
    <row r="1057" spans="1:12" ht="12.75" hidden="1">
      <c r="A1057" s="176" t="s">
        <v>904</v>
      </c>
      <c r="B1057" s="140">
        <f t="shared" si="47"/>
      </c>
      <c r="C1057" s="143" t="s">
        <v>30</v>
      </c>
      <c r="D1057" s="177">
        <v>2.8</v>
      </c>
      <c r="E1057" s="174">
        <f t="shared" si="46"/>
        <v>6</v>
      </c>
      <c r="F1057" s="175" t="s">
        <v>34</v>
      </c>
      <c r="G1057" s="177">
        <v>1.6</v>
      </c>
      <c r="H1057" s="143" t="s">
        <v>31</v>
      </c>
      <c r="I1057" s="150"/>
      <c r="J1057" s="150" t="s">
        <v>33</v>
      </c>
      <c r="K1057" s="150"/>
      <c r="L1057" s="144"/>
    </row>
    <row r="1058" spans="1:12" ht="12.75" hidden="1">
      <c r="A1058" s="172">
        <v>2005</v>
      </c>
      <c r="B1058" s="140">
        <f t="shared" si="47"/>
      </c>
      <c r="C1058" s="152" t="s">
        <v>30</v>
      </c>
      <c r="D1058" s="173">
        <v>2.57</v>
      </c>
      <c r="E1058" s="174">
        <f t="shared" si="46"/>
        <v>6.13</v>
      </c>
      <c r="F1058" s="175" t="s">
        <v>34</v>
      </c>
      <c r="G1058" s="173">
        <v>1.78</v>
      </c>
      <c r="H1058" s="143" t="s">
        <v>31</v>
      </c>
      <c r="I1058" s="143" t="s">
        <v>39</v>
      </c>
      <c r="J1058" s="143" t="s">
        <v>33</v>
      </c>
      <c r="K1058" s="143"/>
      <c r="L1058" s="144"/>
    </row>
    <row r="1059" spans="1:12" ht="12.75" hidden="1">
      <c r="A1059" s="176" t="s">
        <v>773</v>
      </c>
      <c r="B1059" s="140">
        <f t="shared" si="47"/>
      </c>
      <c r="C1059" s="143" t="s">
        <v>30</v>
      </c>
      <c r="D1059" s="177">
        <v>2.3</v>
      </c>
      <c r="E1059" s="174">
        <f t="shared" si="46"/>
        <v>5.9</v>
      </c>
      <c r="F1059" s="175" t="s">
        <v>34</v>
      </c>
      <c r="G1059" s="177">
        <v>1.8</v>
      </c>
      <c r="H1059" s="143" t="s">
        <v>31</v>
      </c>
      <c r="I1059" s="150"/>
      <c r="J1059" s="150" t="s">
        <v>33</v>
      </c>
      <c r="K1059" s="150"/>
      <c r="L1059" s="144"/>
    </row>
    <row r="1060" spans="1:12" ht="12.75" hidden="1">
      <c r="A1060" s="176" t="s">
        <v>834</v>
      </c>
      <c r="B1060" s="140">
        <f t="shared" si="47"/>
      </c>
      <c r="C1060" s="143" t="s">
        <v>30</v>
      </c>
      <c r="D1060" s="177">
        <v>2.25</v>
      </c>
      <c r="E1060" s="174">
        <f t="shared" si="46"/>
        <v>5.51</v>
      </c>
      <c r="F1060" s="175" t="s">
        <v>34</v>
      </c>
      <c r="G1060" s="177">
        <v>1.63</v>
      </c>
      <c r="H1060" s="143" t="s">
        <v>31</v>
      </c>
      <c r="I1060" s="150"/>
      <c r="J1060" s="150" t="s">
        <v>33</v>
      </c>
      <c r="K1060" s="150"/>
      <c r="L1060" s="144"/>
    </row>
    <row r="1061" spans="1:12" ht="12.75" hidden="1">
      <c r="A1061" s="172">
        <v>2103</v>
      </c>
      <c r="B1061" s="140">
        <f t="shared" si="47"/>
      </c>
      <c r="C1061" s="143" t="s">
        <v>30</v>
      </c>
      <c r="D1061" s="173">
        <v>2.06</v>
      </c>
      <c r="E1061" s="174">
        <f t="shared" si="46"/>
        <v>7.300000000000001</v>
      </c>
      <c r="F1061" s="175" t="s">
        <v>34</v>
      </c>
      <c r="G1061" s="173">
        <v>2.62</v>
      </c>
      <c r="H1061" s="143" t="s">
        <v>31</v>
      </c>
      <c r="I1061" s="150" t="s">
        <v>86</v>
      </c>
      <c r="J1061" s="143" t="s">
        <v>33</v>
      </c>
      <c r="K1061" s="150"/>
      <c r="L1061" s="144"/>
    </row>
    <row r="1062" spans="1:12" ht="12.75" hidden="1">
      <c r="A1062" s="172">
        <v>7973</v>
      </c>
      <c r="B1062" s="140">
        <f t="shared" si="47"/>
      </c>
      <c r="C1062" s="143" t="s">
        <v>30</v>
      </c>
      <c r="D1062" s="173">
        <v>2</v>
      </c>
      <c r="E1062" s="173">
        <f t="shared" si="46"/>
        <v>5.6</v>
      </c>
      <c r="F1062" s="173"/>
      <c r="G1062" s="173">
        <v>1.8</v>
      </c>
      <c r="H1062" s="143" t="s">
        <v>31</v>
      </c>
      <c r="I1062" s="143" t="s">
        <v>427</v>
      </c>
      <c r="J1062" s="143" t="s">
        <v>33</v>
      </c>
      <c r="K1062" s="143">
        <v>20</v>
      </c>
      <c r="L1062" s="144">
        <v>7973</v>
      </c>
    </row>
    <row r="1063" spans="1:12" ht="12.75" hidden="1">
      <c r="A1063" s="176" t="s">
        <v>752</v>
      </c>
      <c r="B1063" s="140">
        <f t="shared" si="47"/>
      </c>
      <c r="C1063" s="143" t="s">
        <v>30</v>
      </c>
      <c r="D1063" s="177">
        <v>2</v>
      </c>
      <c r="E1063" s="174">
        <f t="shared" si="46"/>
        <v>4</v>
      </c>
      <c r="F1063" s="175" t="s">
        <v>34</v>
      </c>
      <c r="G1063" s="177">
        <v>1</v>
      </c>
      <c r="H1063" s="143" t="s">
        <v>31</v>
      </c>
      <c r="I1063" s="150"/>
      <c r="J1063" s="150" t="s">
        <v>33</v>
      </c>
      <c r="K1063" s="150"/>
      <c r="L1063" s="144"/>
    </row>
    <row r="1064" spans="1:12" ht="12.75" hidden="1">
      <c r="A1064" s="172">
        <v>2004</v>
      </c>
      <c r="B1064" s="140">
        <f t="shared" si="47"/>
      </c>
      <c r="C1064" s="152" t="s">
        <v>30</v>
      </c>
      <c r="D1064" s="173">
        <v>1.78</v>
      </c>
      <c r="E1064" s="174">
        <f t="shared" si="46"/>
        <v>5.34</v>
      </c>
      <c r="F1064" s="175" t="s">
        <v>34</v>
      </c>
      <c r="G1064" s="173">
        <v>1.78</v>
      </c>
      <c r="H1064" s="143" t="s">
        <v>31</v>
      </c>
      <c r="I1064" s="143" t="s">
        <v>38</v>
      </c>
      <c r="J1064" s="143" t="s">
        <v>33</v>
      </c>
      <c r="K1064" s="143"/>
      <c r="L1064" s="144"/>
    </row>
    <row r="1065" spans="1:12" ht="12.75" hidden="1">
      <c r="A1065" s="176" t="s">
        <v>793</v>
      </c>
      <c r="B1065" s="140">
        <f t="shared" si="47"/>
      </c>
      <c r="C1065" s="143" t="s">
        <v>30</v>
      </c>
      <c r="D1065" s="177">
        <v>1.5</v>
      </c>
      <c r="E1065" s="174">
        <f t="shared" si="46"/>
        <v>3.5</v>
      </c>
      <c r="F1065" s="175" t="s">
        <v>34</v>
      </c>
      <c r="G1065" s="177">
        <v>1</v>
      </c>
      <c r="H1065" s="143" t="s">
        <v>31</v>
      </c>
      <c r="I1065" s="150"/>
      <c r="J1065" s="150" t="s">
        <v>33</v>
      </c>
      <c r="K1065" s="150"/>
      <c r="L1065" s="144"/>
    </row>
    <row r="1066" spans="1:12" ht="12.75" hidden="1">
      <c r="A1066" s="172">
        <v>2003</v>
      </c>
      <c r="B1066" s="140">
        <f t="shared" si="47"/>
      </c>
      <c r="C1066" s="152" t="s">
        <v>30</v>
      </c>
      <c r="D1066" s="173">
        <v>1.42</v>
      </c>
      <c r="E1066" s="174">
        <f t="shared" si="46"/>
        <v>4.98</v>
      </c>
      <c r="F1066" s="175" t="s">
        <v>34</v>
      </c>
      <c r="G1066" s="173">
        <v>1.78</v>
      </c>
      <c r="H1066" s="143" t="s">
        <v>31</v>
      </c>
      <c r="I1066" s="143" t="s">
        <v>37</v>
      </c>
      <c r="J1066" s="143" t="s">
        <v>33</v>
      </c>
      <c r="K1066" s="143"/>
      <c r="L1066" s="144"/>
    </row>
    <row r="1067" spans="1:12" ht="12.75" hidden="1">
      <c r="A1067" s="172">
        <v>2102</v>
      </c>
      <c r="B1067" s="140">
        <f t="shared" si="47"/>
      </c>
      <c r="C1067" s="143" t="s">
        <v>30</v>
      </c>
      <c r="D1067" s="173">
        <v>1.24</v>
      </c>
      <c r="E1067" s="174">
        <f t="shared" si="46"/>
        <v>6.48</v>
      </c>
      <c r="F1067" s="175" t="s">
        <v>34</v>
      </c>
      <c r="G1067" s="173">
        <v>2.62</v>
      </c>
      <c r="H1067" s="143" t="s">
        <v>31</v>
      </c>
      <c r="I1067" s="150" t="s">
        <v>85</v>
      </c>
      <c r="J1067" s="143" t="s">
        <v>33</v>
      </c>
      <c r="K1067" s="150"/>
      <c r="L1067" s="144"/>
    </row>
    <row r="1068" spans="1:12" ht="12.75" hidden="1">
      <c r="A1068" s="172">
        <v>2002</v>
      </c>
      <c r="B1068" s="140">
        <f t="shared" si="47"/>
      </c>
      <c r="C1068" s="152" t="s">
        <v>30</v>
      </c>
      <c r="D1068" s="173">
        <v>1.07</v>
      </c>
      <c r="E1068" s="174">
        <f t="shared" si="46"/>
        <v>4.63</v>
      </c>
      <c r="F1068" s="175" t="s">
        <v>34</v>
      </c>
      <c r="G1068" s="173">
        <v>1.78</v>
      </c>
      <c r="H1068" s="143" t="s">
        <v>31</v>
      </c>
      <c r="I1068" s="143" t="s">
        <v>36</v>
      </c>
      <c r="J1068" s="143" t="s">
        <v>33</v>
      </c>
      <c r="K1068" s="143"/>
      <c r="L1068" s="144"/>
    </row>
    <row r="1069" spans="1:12" ht="12.75" hidden="1">
      <c r="A1069" s="172">
        <v>2001</v>
      </c>
      <c r="B1069" s="140">
        <f t="shared" si="47"/>
      </c>
      <c r="C1069" s="152" t="s">
        <v>30</v>
      </c>
      <c r="D1069" s="173">
        <v>0.74</v>
      </c>
      <c r="E1069" s="174">
        <f t="shared" si="46"/>
        <v>4.3</v>
      </c>
      <c r="F1069" s="175" t="s">
        <v>34</v>
      </c>
      <c r="G1069" s="173">
        <v>1.78</v>
      </c>
      <c r="H1069" s="143" t="s">
        <v>31</v>
      </c>
      <c r="I1069" s="200" t="s">
        <v>35</v>
      </c>
      <c r="J1069" s="143" t="s">
        <v>33</v>
      </c>
      <c r="K1069" s="143"/>
      <c r="L1069" s="144"/>
    </row>
    <row r="1070" spans="1:12" ht="12.75" hidden="1">
      <c r="A1070" s="176" t="s">
        <v>457</v>
      </c>
      <c r="B1070" s="140">
        <f t="shared" si="47"/>
      </c>
      <c r="C1070" s="143" t="s">
        <v>30</v>
      </c>
      <c r="D1070" s="177">
        <v>0</v>
      </c>
      <c r="E1070" s="174">
        <f t="shared" si="46"/>
        <v>0</v>
      </c>
      <c r="F1070" s="175" t="s">
        <v>34</v>
      </c>
      <c r="G1070" s="177">
        <v>0</v>
      </c>
      <c r="H1070" s="143" t="s">
        <v>31</v>
      </c>
      <c r="I1070" s="150"/>
      <c r="J1070" s="150" t="s">
        <v>33</v>
      </c>
      <c r="K1070" s="150"/>
      <c r="L1070" s="144"/>
    </row>
    <row r="1071" spans="1:12" ht="12.75" hidden="1">
      <c r="A1071" s="176" t="s">
        <v>465</v>
      </c>
      <c r="B1071" s="140">
        <f t="shared" si="47"/>
      </c>
      <c r="C1071" s="143" t="s">
        <v>30</v>
      </c>
      <c r="D1071" s="177">
        <v>0</v>
      </c>
      <c r="E1071" s="174">
        <f t="shared" si="46"/>
        <v>0</v>
      </c>
      <c r="F1071" s="175" t="s">
        <v>34</v>
      </c>
      <c r="G1071" s="177">
        <v>0</v>
      </c>
      <c r="H1071" s="143" t="s">
        <v>31</v>
      </c>
      <c r="I1071" s="150"/>
      <c r="J1071" s="150" t="s">
        <v>33</v>
      </c>
      <c r="K1071" s="150"/>
      <c r="L1071" s="144"/>
    </row>
    <row r="1072" spans="1:12" ht="12.75" hidden="1">
      <c r="A1072" s="176" t="s">
        <v>484</v>
      </c>
      <c r="B1072" s="140">
        <f t="shared" si="47"/>
      </c>
      <c r="C1072" s="143" t="s">
        <v>30</v>
      </c>
      <c r="D1072" s="177">
        <v>0</v>
      </c>
      <c r="E1072" s="174">
        <f t="shared" si="46"/>
        <v>0</v>
      </c>
      <c r="F1072" s="175" t="s">
        <v>34</v>
      </c>
      <c r="G1072" s="177">
        <v>0</v>
      </c>
      <c r="H1072" s="143" t="s">
        <v>31</v>
      </c>
      <c r="I1072" s="150"/>
      <c r="J1072" s="150" t="s">
        <v>33</v>
      </c>
      <c r="K1072" s="150"/>
      <c r="L1072" s="144"/>
    </row>
    <row r="1073" spans="1:12" ht="12.75" hidden="1">
      <c r="A1073" s="176" t="s">
        <v>485</v>
      </c>
      <c r="B1073" s="140">
        <f t="shared" si="47"/>
      </c>
      <c r="C1073" s="143" t="s">
        <v>30</v>
      </c>
      <c r="D1073" s="177">
        <v>0</v>
      </c>
      <c r="E1073" s="174">
        <f t="shared" si="46"/>
        <v>0</v>
      </c>
      <c r="F1073" s="175" t="s">
        <v>34</v>
      </c>
      <c r="G1073" s="177">
        <v>0</v>
      </c>
      <c r="H1073" s="143" t="s">
        <v>31</v>
      </c>
      <c r="I1073" s="150"/>
      <c r="J1073" s="150" t="s">
        <v>33</v>
      </c>
      <c r="K1073" s="150"/>
      <c r="L1073" s="144"/>
    </row>
    <row r="1074" spans="1:12" ht="12.75" hidden="1">
      <c r="A1074" s="176" t="s">
        <v>486</v>
      </c>
      <c r="B1074" s="140">
        <f t="shared" si="47"/>
      </c>
      <c r="C1074" s="143" t="s">
        <v>30</v>
      </c>
      <c r="D1074" s="177">
        <v>0</v>
      </c>
      <c r="E1074" s="174">
        <f t="shared" si="46"/>
        <v>0</v>
      </c>
      <c r="F1074" s="175" t="s">
        <v>34</v>
      </c>
      <c r="G1074" s="177">
        <v>0</v>
      </c>
      <c r="H1074" s="143" t="s">
        <v>31</v>
      </c>
      <c r="I1074" s="150"/>
      <c r="J1074" s="150" t="s">
        <v>33</v>
      </c>
      <c r="K1074" s="150"/>
      <c r="L1074" s="144"/>
    </row>
    <row r="1075" spans="1:12" ht="12.75" hidden="1">
      <c r="A1075" s="176" t="s">
        <v>491</v>
      </c>
      <c r="B1075" s="140">
        <f t="shared" si="47"/>
      </c>
      <c r="C1075" s="143" t="s">
        <v>30</v>
      </c>
      <c r="D1075" s="177">
        <v>0</v>
      </c>
      <c r="E1075" s="174">
        <f t="shared" si="46"/>
        <v>0</v>
      </c>
      <c r="F1075" s="175" t="s">
        <v>34</v>
      </c>
      <c r="G1075" s="177">
        <v>0</v>
      </c>
      <c r="H1075" s="143" t="s">
        <v>31</v>
      </c>
      <c r="I1075" s="150"/>
      <c r="J1075" s="150" t="s">
        <v>33</v>
      </c>
      <c r="K1075" s="150"/>
      <c r="L1075" s="144"/>
    </row>
    <row r="1076" spans="1:12" ht="12.75" hidden="1">
      <c r="A1076" s="176" t="s">
        <v>504</v>
      </c>
      <c r="B1076" s="140">
        <f t="shared" si="47"/>
      </c>
      <c r="C1076" s="143" t="s">
        <v>30</v>
      </c>
      <c r="D1076" s="177">
        <v>0</v>
      </c>
      <c r="E1076" s="174">
        <f t="shared" si="46"/>
        <v>0</v>
      </c>
      <c r="F1076" s="175" t="s">
        <v>34</v>
      </c>
      <c r="G1076" s="177">
        <v>0</v>
      </c>
      <c r="H1076" s="143" t="s">
        <v>31</v>
      </c>
      <c r="I1076" s="150"/>
      <c r="J1076" s="150" t="s">
        <v>33</v>
      </c>
      <c r="K1076" s="150"/>
      <c r="L1076" s="144"/>
    </row>
    <row r="1077" spans="1:12" ht="12.75" hidden="1">
      <c r="A1077" s="176" t="s">
        <v>508</v>
      </c>
      <c r="B1077" s="140">
        <f t="shared" si="47"/>
      </c>
      <c r="C1077" s="143" t="s">
        <v>30</v>
      </c>
      <c r="D1077" s="177">
        <v>0</v>
      </c>
      <c r="E1077" s="174">
        <f t="shared" si="46"/>
        <v>0</v>
      </c>
      <c r="F1077" s="175" t="s">
        <v>34</v>
      </c>
      <c r="G1077" s="177">
        <v>0</v>
      </c>
      <c r="H1077" s="143" t="s">
        <v>31</v>
      </c>
      <c r="I1077" s="150"/>
      <c r="J1077" s="150" t="s">
        <v>33</v>
      </c>
      <c r="K1077" s="150"/>
      <c r="L1077" s="144"/>
    </row>
    <row r="1078" spans="1:12" ht="12.75" hidden="1">
      <c r="A1078" s="176" t="s">
        <v>509</v>
      </c>
      <c r="B1078" s="140">
        <f t="shared" si="47"/>
      </c>
      <c r="C1078" s="143" t="s">
        <v>30</v>
      </c>
      <c r="D1078" s="177">
        <v>0</v>
      </c>
      <c r="E1078" s="174">
        <f t="shared" si="46"/>
        <v>0</v>
      </c>
      <c r="F1078" s="175" t="s">
        <v>34</v>
      </c>
      <c r="G1078" s="177">
        <v>0</v>
      </c>
      <c r="H1078" s="143" t="s">
        <v>31</v>
      </c>
      <c r="I1078" s="150"/>
      <c r="J1078" s="150" t="s">
        <v>33</v>
      </c>
      <c r="K1078" s="150"/>
      <c r="L1078" s="144"/>
    </row>
    <row r="1079" spans="1:12" ht="12.75" hidden="1">
      <c r="A1079" s="176" t="s">
        <v>524</v>
      </c>
      <c r="B1079" s="140">
        <f t="shared" si="47"/>
      </c>
      <c r="C1079" s="143" t="s">
        <v>30</v>
      </c>
      <c r="D1079" s="177">
        <v>0</v>
      </c>
      <c r="E1079" s="174">
        <f t="shared" si="46"/>
        <v>0</v>
      </c>
      <c r="F1079" s="175" t="s">
        <v>34</v>
      </c>
      <c r="G1079" s="177">
        <v>0</v>
      </c>
      <c r="H1079" s="143" t="s">
        <v>31</v>
      </c>
      <c r="I1079" s="150"/>
      <c r="J1079" s="150" t="s">
        <v>33</v>
      </c>
      <c r="K1079" s="150"/>
      <c r="L1079" s="144"/>
    </row>
    <row r="1080" spans="1:12" ht="12.75" hidden="1">
      <c r="A1080" s="176" t="s">
        <v>529</v>
      </c>
      <c r="B1080" s="140">
        <f t="shared" si="47"/>
      </c>
      <c r="C1080" s="143" t="s">
        <v>30</v>
      </c>
      <c r="D1080" s="177">
        <v>0</v>
      </c>
      <c r="E1080" s="174">
        <f t="shared" si="46"/>
        <v>0</v>
      </c>
      <c r="F1080" s="175" t="s">
        <v>34</v>
      </c>
      <c r="G1080" s="177">
        <v>0</v>
      </c>
      <c r="H1080" s="143" t="s">
        <v>31</v>
      </c>
      <c r="I1080" s="150"/>
      <c r="J1080" s="150" t="s">
        <v>33</v>
      </c>
      <c r="K1080" s="150"/>
      <c r="L1080" s="144"/>
    </row>
    <row r="1081" spans="1:12" ht="12.75" hidden="1">
      <c r="A1081" s="176" t="s">
        <v>530</v>
      </c>
      <c r="B1081" s="140">
        <f t="shared" si="47"/>
      </c>
      <c r="C1081" s="143" t="s">
        <v>30</v>
      </c>
      <c r="D1081" s="177">
        <v>0</v>
      </c>
      <c r="E1081" s="174">
        <f t="shared" si="46"/>
        <v>0</v>
      </c>
      <c r="F1081" s="175" t="s">
        <v>34</v>
      </c>
      <c r="G1081" s="177">
        <v>0</v>
      </c>
      <c r="H1081" s="143" t="s">
        <v>31</v>
      </c>
      <c r="I1081" s="150"/>
      <c r="J1081" s="150" t="s">
        <v>33</v>
      </c>
      <c r="K1081" s="150"/>
      <c r="L1081" s="144"/>
    </row>
    <row r="1082" spans="1:12" ht="12.75" hidden="1">
      <c r="A1082" s="176" t="s">
        <v>534</v>
      </c>
      <c r="B1082" s="140">
        <f t="shared" si="47"/>
      </c>
      <c r="C1082" s="143" t="s">
        <v>30</v>
      </c>
      <c r="D1082" s="177">
        <v>0</v>
      </c>
      <c r="E1082" s="174">
        <f t="shared" si="46"/>
        <v>0</v>
      </c>
      <c r="F1082" s="175" t="s">
        <v>34</v>
      </c>
      <c r="G1082" s="177">
        <v>0</v>
      </c>
      <c r="H1082" s="143" t="s">
        <v>31</v>
      </c>
      <c r="I1082" s="150"/>
      <c r="J1082" s="150" t="s">
        <v>33</v>
      </c>
      <c r="K1082" s="150"/>
      <c r="L1082" s="144"/>
    </row>
    <row r="1083" spans="1:12" ht="12.75" hidden="1">
      <c r="A1083" s="176" t="s">
        <v>555</v>
      </c>
      <c r="B1083" s="140">
        <f t="shared" si="47"/>
      </c>
      <c r="C1083" s="143" t="s">
        <v>30</v>
      </c>
      <c r="D1083" s="177">
        <v>0</v>
      </c>
      <c r="E1083" s="174">
        <f t="shared" si="46"/>
        <v>0</v>
      </c>
      <c r="F1083" s="175" t="s">
        <v>34</v>
      </c>
      <c r="G1083" s="177">
        <v>0</v>
      </c>
      <c r="H1083" s="143" t="s">
        <v>31</v>
      </c>
      <c r="I1083" s="150"/>
      <c r="J1083" s="150" t="s">
        <v>33</v>
      </c>
      <c r="K1083" s="150"/>
      <c r="L1083" s="144"/>
    </row>
    <row r="1084" spans="1:12" ht="12.75" hidden="1">
      <c r="A1084" s="176" t="s">
        <v>569</v>
      </c>
      <c r="B1084" s="140">
        <f t="shared" si="47"/>
      </c>
      <c r="C1084" s="143" t="s">
        <v>30</v>
      </c>
      <c r="D1084" s="177">
        <v>0</v>
      </c>
      <c r="E1084" s="174">
        <f t="shared" si="46"/>
        <v>0</v>
      </c>
      <c r="F1084" s="175" t="s">
        <v>34</v>
      </c>
      <c r="G1084" s="177">
        <v>0</v>
      </c>
      <c r="H1084" s="143" t="s">
        <v>31</v>
      </c>
      <c r="I1084" s="150"/>
      <c r="J1084" s="150" t="s">
        <v>33</v>
      </c>
      <c r="K1084" s="150"/>
      <c r="L1084" s="144"/>
    </row>
    <row r="1085" spans="1:12" ht="12.75" hidden="1">
      <c r="A1085" s="176" t="s">
        <v>575</v>
      </c>
      <c r="B1085" s="140">
        <f t="shared" si="47"/>
      </c>
      <c r="C1085" s="143" t="s">
        <v>30</v>
      </c>
      <c r="D1085" s="177">
        <v>0</v>
      </c>
      <c r="E1085" s="174">
        <f t="shared" si="46"/>
        <v>0</v>
      </c>
      <c r="F1085" s="175" t="s">
        <v>34</v>
      </c>
      <c r="G1085" s="177">
        <v>0</v>
      </c>
      <c r="H1085" s="143" t="s">
        <v>31</v>
      </c>
      <c r="I1085" s="150"/>
      <c r="J1085" s="150" t="s">
        <v>33</v>
      </c>
      <c r="K1085" s="150"/>
      <c r="L1085" s="144"/>
    </row>
    <row r="1086" spans="1:12" ht="12.75" hidden="1">
      <c r="A1086" s="176" t="s">
        <v>577</v>
      </c>
      <c r="B1086" s="140">
        <f t="shared" si="47"/>
      </c>
      <c r="C1086" s="143" t="s">
        <v>30</v>
      </c>
      <c r="D1086" s="177">
        <v>0</v>
      </c>
      <c r="E1086" s="174">
        <f t="shared" si="46"/>
        <v>0</v>
      </c>
      <c r="F1086" s="175" t="s">
        <v>34</v>
      </c>
      <c r="G1086" s="177">
        <v>0</v>
      </c>
      <c r="H1086" s="143" t="s">
        <v>31</v>
      </c>
      <c r="I1086" s="150"/>
      <c r="J1086" s="150" t="s">
        <v>33</v>
      </c>
      <c r="K1086" s="150"/>
      <c r="L1086" s="144"/>
    </row>
    <row r="1087" spans="1:12" ht="12.75" hidden="1">
      <c r="A1087" s="176" t="s">
        <v>591</v>
      </c>
      <c r="B1087" s="140">
        <f t="shared" si="47"/>
      </c>
      <c r="C1087" s="143" t="s">
        <v>30</v>
      </c>
      <c r="D1087" s="177">
        <v>0</v>
      </c>
      <c r="E1087" s="174">
        <f t="shared" si="46"/>
        <v>0</v>
      </c>
      <c r="F1087" s="175" t="s">
        <v>34</v>
      </c>
      <c r="G1087" s="177">
        <v>0</v>
      </c>
      <c r="H1087" s="143" t="s">
        <v>31</v>
      </c>
      <c r="I1087" s="150"/>
      <c r="J1087" s="150" t="s">
        <v>33</v>
      </c>
      <c r="K1087" s="150"/>
      <c r="L1087" s="144"/>
    </row>
    <row r="1088" spans="1:12" ht="12.75" hidden="1">
      <c r="A1088" s="176" t="s">
        <v>626</v>
      </c>
      <c r="B1088" s="140">
        <f t="shared" si="47"/>
      </c>
      <c r="C1088" s="143" t="s">
        <v>30</v>
      </c>
      <c r="D1088" s="177">
        <v>0</v>
      </c>
      <c r="E1088" s="174">
        <f t="shared" si="46"/>
        <v>0</v>
      </c>
      <c r="F1088" s="175" t="s">
        <v>34</v>
      </c>
      <c r="G1088" s="177">
        <v>0</v>
      </c>
      <c r="H1088" s="143" t="s">
        <v>31</v>
      </c>
      <c r="I1088" s="150"/>
      <c r="J1088" s="150" t="s">
        <v>33</v>
      </c>
      <c r="K1088" s="150"/>
      <c r="L1088" s="144"/>
    </row>
    <row r="1089" spans="1:12" ht="12.75" hidden="1">
      <c r="A1089" s="176" t="s">
        <v>629</v>
      </c>
      <c r="B1089" s="140">
        <f t="shared" si="47"/>
      </c>
      <c r="C1089" s="143" t="s">
        <v>30</v>
      </c>
      <c r="D1089" s="177">
        <v>0</v>
      </c>
      <c r="E1089" s="174">
        <f t="shared" si="46"/>
        <v>0</v>
      </c>
      <c r="F1089" s="175" t="s">
        <v>34</v>
      </c>
      <c r="G1089" s="177">
        <v>0</v>
      </c>
      <c r="H1089" s="143" t="s">
        <v>31</v>
      </c>
      <c r="I1089" s="150"/>
      <c r="J1089" s="150" t="s">
        <v>33</v>
      </c>
      <c r="K1089" s="150"/>
      <c r="L1089" s="144"/>
    </row>
    <row r="1090" spans="1:12" ht="12.75" hidden="1">
      <c r="A1090" s="176" t="s">
        <v>654</v>
      </c>
      <c r="B1090" s="140">
        <f t="shared" si="47"/>
      </c>
      <c r="C1090" s="143" t="s">
        <v>30</v>
      </c>
      <c r="D1090" s="177">
        <v>0</v>
      </c>
      <c r="E1090" s="174">
        <f t="shared" si="46"/>
        <v>0</v>
      </c>
      <c r="F1090" s="175" t="s">
        <v>34</v>
      </c>
      <c r="G1090" s="177">
        <v>0</v>
      </c>
      <c r="H1090" s="143" t="s">
        <v>31</v>
      </c>
      <c r="I1090" s="150"/>
      <c r="J1090" s="150" t="s">
        <v>33</v>
      </c>
      <c r="K1090" s="150"/>
      <c r="L1090" s="144"/>
    </row>
    <row r="1091" spans="1:12" ht="12.75" hidden="1">
      <c r="A1091" s="176" t="s">
        <v>756</v>
      </c>
      <c r="B1091" s="140">
        <f t="shared" si="47"/>
      </c>
      <c r="C1091" s="143" t="s">
        <v>30</v>
      </c>
      <c r="D1091" s="177">
        <v>0</v>
      </c>
      <c r="E1091" s="174">
        <f t="shared" si="46"/>
        <v>0</v>
      </c>
      <c r="F1091" s="175" t="s">
        <v>34</v>
      </c>
      <c r="G1091" s="177">
        <v>0</v>
      </c>
      <c r="H1091" s="143" t="s">
        <v>31</v>
      </c>
      <c r="I1091" s="150"/>
      <c r="J1091" s="150" t="s">
        <v>33</v>
      </c>
      <c r="K1091" s="150"/>
      <c r="L1091" s="144"/>
    </row>
    <row r="1092" spans="1:12" ht="12.75" hidden="1">
      <c r="A1092" s="172">
        <v>5454</v>
      </c>
      <c r="B1092" s="140">
        <f t="shared" si="47"/>
      </c>
      <c r="C1092" s="143" t="s">
        <v>30</v>
      </c>
      <c r="D1092" s="173"/>
      <c r="E1092" s="174">
        <f t="shared" si="46"/>
        <v>5.2</v>
      </c>
      <c r="F1092" s="175" t="s">
        <v>34</v>
      </c>
      <c r="G1092" s="173">
        <v>2.6</v>
      </c>
      <c r="H1092" s="143" t="s">
        <v>325</v>
      </c>
      <c r="I1092" s="143"/>
      <c r="J1092" s="143" t="s">
        <v>33</v>
      </c>
      <c r="K1092" s="143">
        <v>1</v>
      </c>
      <c r="L1092" s="144">
        <v>7048</v>
      </c>
    </row>
    <row r="1093" spans="1:12" ht="12.75" hidden="1">
      <c r="A1093" s="172"/>
      <c r="B1093" s="143"/>
      <c r="C1093" s="143"/>
      <c r="D1093" s="173"/>
      <c r="E1093" s="174"/>
      <c r="F1093" s="175"/>
      <c r="G1093" s="173"/>
      <c r="H1093" s="143"/>
      <c r="I1093" s="143"/>
      <c r="J1093" s="143"/>
      <c r="K1093" s="143"/>
      <c r="L1093" s="144"/>
    </row>
    <row r="1094" spans="1:12" ht="12.75" hidden="1">
      <c r="A1094" s="172"/>
      <c r="B1094" s="143"/>
      <c r="C1094" s="143"/>
      <c r="D1094" s="173"/>
      <c r="E1094" s="174"/>
      <c r="F1094" s="175"/>
      <c r="G1094" s="173"/>
      <c r="H1094" s="143"/>
      <c r="I1094" s="143"/>
      <c r="J1094" s="143"/>
      <c r="K1094" s="143"/>
      <c r="L1094" s="144"/>
    </row>
    <row r="1095" spans="1:12" ht="12.75" hidden="1">
      <c r="A1095" s="172"/>
      <c r="B1095" s="143"/>
      <c r="C1095" s="143"/>
      <c r="D1095" s="173"/>
      <c r="E1095" s="174"/>
      <c r="F1095" s="175"/>
      <c r="G1095" s="173"/>
      <c r="H1095" s="143"/>
      <c r="I1095" s="143"/>
      <c r="J1095" s="143"/>
      <c r="K1095" s="143"/>
      <c r="L1095" s="144"/>
    </row>
    <row r="1096" spans="1:12" ht="12.75" hidden="1">
      <c r="A1096" s="172"/>
      <c r="B1096" s="143"/>
      <c r="C1096" s="143"/>
      <c r="D1096" s="173"/>
      <c r="E1096" s="173"/>
      <c r="F1096" s="173"/>
      <c r="G1096" s="173"/>
      <c r="H1096" s="143"/>
      <c r="I1096" s="143"/>
      <c r="J1096" s="143"/>
      <c r="K1096" s="143"/>
      <c r="L1096" s="144"/>
    </row>
    <row r="1097" spans="1:12" ht="13.5" hidden="1" thickBot="1">
      <c r="A1097" s="201"/>
      <c r="B1097" s="160"/>
      <c r="C1097" s="160"/>
      <c r="D1097" s="202"/>
      <c r="E1097" s="202"/>
      <c r="F1097" s="160"/>
      <c r="G1097" s="202"/>
      <c r="H1097" s="160"/>
      <c r="I1097" s="160"/>
      <c r="J1097" s="160"/>
      <c r="K1097" s="160"/>
      <c r="L1097" s="161"/>
    </row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705" ht="12.75"/>
    <row r="1706" ht="12.75"/>
    <row r="1707" ht="12.75"/>
    <row r="1708" ht="12.75"/>
    <row r="1793" ht="12.75"/>
    <row r="1794" ht="12.75"/>
    <row r="1795" ht="12.75"/>
    <row r="1796" ht="12.75"/>
    <row r="1819" ht="12.75"/>
    <row r="1820" ht="12.75"/>
    <row r="1821" ht="12.75"/>
    <row r="1822" ht="12.75"/>
    <row r="1864" ht="12.75"/>
    <row r="1865" ht="12.75"/>
    <row r="1866" ht="12.75"/>
    <row r="1867" ht="12.75"/>
    <row r="1907" ht="12.75"/>
    <row r="1908" ht="12.75"/>
    <row r="1909" ht="12.75"/>
    <row r="1910" ht="12.75"/>
    <row r="1952" ht="12.75"/>
    <row r="1953" ht="12.75"/>
    <row r="1954" ht="12.75"/>
    <row r="1955" ht="12.75"/>
    <row r="2120" ht="12.75"/>
    <row r="2121" ht="12.75"/>
    <row r="2122" ht="12.75"/>
    <row r="2123" ht="12.75"/>
  </sheetData>
  <sheetProtection password="DC0A" sheet="1" objects="1" scenarios="1" selectLockedCells="1"/>
  <mergeCells count="30">
    <mergeCell ref="I19:J19"/>
    <mergeCell ref="C1:J1"/>
    <mergeCell ref="C19:D19"/>
    <mergeCell ref="E19:F19"/>
    <mergeCell ref="G19:H19"/>
    <mergeCell ref="A3:C3"/>
    <mergeCell ref="A11:E11"/>
    <mergeCell ref="A14:E14"/>
    <mergeCell ref="A24:B27"/>
    <mergeCell ref="A1:B1"/>
    <mergeCell ref="A19:B22"/>
    <mergeCell ref="A15:E15"/>
    <mergeCell ref="A16:E16"/>
    <mergeCell ref="A29:B29"/>
    <mergeCell ref="C29:D29"/>
    <mergeCell ref="E29:F29"/>
    <mergeCell ref="I26:J26"/>
    <mergeCell ref="E24:F24"/>
    <mergeCell ref="I21:J21"/>
    <mergeCell ref="I24:J24"/>
    <mergeCell ref="G26:H26"/>
    <mergeCell ref="E26:F26"/>
    <mergeCell ref="D30:G30"/>
    <mergeCell ref="C21:D21"/>
    <mergeCell ref="E21:F21"/>
    <mergeCell ref="G21:H21"/>
    <mergeCell ref="C24:D24"/>
    <mergeCell ref="G24:H24"/>
    <mergeCell ref="C26:D26"/>
    <mergeCell ref="G29:H29"/>
  </mergeCells>
  <conditionalFormatting sqref="B32:B1092">
    <cfRule type="cellIs" priority="1" dxfId="0" operator="equal" stopIfTrue="1">
      <formula>1</formula>
    </cfRule>
  </conditionalFormatting>
  <dataValidations count="1">
    <dataValidation type="list" allowBlank="1" showInputMessage="1" showErrorMessage="1" sqref="D8">
      <formula1>$N$5:$N$84</formula1>
    </dataValidation>
  </dataValidations>
  <printOptions horizontalCentered="1" verticalCentered="1"/>
  <pageMargins left="0.7874015748031497" right="0.7874015748031497" top="0.3937007874015748" bottom="0.3937007874015748" header="0" footer="0"/>
  <pageSetup horizontalDpi="600" verticalDpi="600" orientation="landscape" paperSize="9" scale="115" r:id="rId5"/>
  <ignoredErrors>
    <ignoredError sqref="F27" formula="1"/>
    <ignoredError sqref="D9" emptyCellReference="1"/>
  </ignoredErrors>
  <drawing r:id="rId4"/>
  <legacyDrawing r:id="rId3"/>
  <oleObjects>
    <oleObject progId="AutoCAD.Drawing.17" shapeId="15801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ARCA RETENTORES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Engenharia1</dc:creator>
  <cp:keywords/>
  <dc:description/>
  <cp:lastModifiedBy>Elton</cp:lastModifiedBy>
  <cp:lastPrinted>2012-05-09T13:13:22Z</cp:lastPrinted>
  <dcterms:created xsi:type="dcterms:W3CDTF">2001-10-30T11:56:21Z</dcterms:created>
  <dcterms:modified xsi:type="dcterms:W3CDTF">2012-05-14T16:40:52Z</dcterms:modified>
  <cp:category/>
  <cp:version/>
  <cp:contentType/>
  <cp:contentStatus/>
</cp:coreProperties>
</file>